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DieseArbeitsmappe" defaultThemeVersion="124226"/>
  <mc:AlternateContent xmlns:mc="http://schemas.openxmlformats.org/markup-compatibility/2006">
    <mc:Choice Requires="x15">
      <x15ac:absPath xmlns:x15ac="http://schemas.microsoft.com/office/spreadsheetml/2010/11/ac" url="https://dbsw.sharepoint.com/sites/NIG41/Freigegebene Dokumente/15_Incentivierung Sperrpausen Effizienz/Bau- und Sperrzeitenkatalog/Themen 1. Überarbeitung ab Sept 2021/Arbeitsstand 28.02.2024/"/>
    </mc:Choice>
  </mc:AlternateContent>
  <xr:revisionPtr revIDLastSave="212" documentId="8_{2770D2B9-4043-4F76-AA3E-844E5E014AD8}" xr6:coauthVersionLast="47" xr6:coauthVersionMax="47" xr10:uidLastSave="{BF2D0564-796B-492F-9FA8-56D49557F98D}"/>
  <bookViews>
    <workbookView xWindow="-110" yWindow="-110" windowWidth="38620" windowHeight="21220" tabRatio="824" xr2:uid="{00000000-000D-0000-FFFF-FFFF00000000}"/>
  </bookViews>
  <sheets>
    <sheet name="Inh-V" sheetId="15" r:id="rId1"/>
    <sheet name="0. Einheiten_Abkürzung" sheetId="31" r:id="rId2"/>
    <sheet name="1. Bahnkörper-Tiefbau" sheetId="21" r:id="rId3"/>
    <sheet name="2 Fahrbahn-Oberbau_Feste Fahr" sheetId="34" r:id="rId4"/>
    <sheet name="3. Überführungen" sheetId="35" r:id="rId5"/>
    <sheet name="4. Sonstiger Ing.-Bau" sheetId="36" r:id="rId6"/>
    <sheet name="5. Personenverkehrsanlagen" sheetId="37" r:id="rId7"/>
    <sheet name="6. Oberleitung" sheetId="38" r:id="rId8"/>
    <sheet name="7. Leit- und Sicherungstechnik" sheetId="33" r:id="rId9"/>
    <sheet name="8. Sonstiges" sheetId="39" r:id="rId10"/>
  </sheets>
  <definedNames>
    <definedName name="_xlnm._FilterDatabase" localSheetId="2" hidden="1">'1. Bahnkörper-Tiefbau'!$A$25:$O$66</definedName>
    <definedName name="_xlnm._FilterDatabase" localSheetId="3" hidden="1">'2 Fahrbahn-Oberbau_Feste Fahr'!$A$4:$N$29</definedName>
    <definedName name="_Toc62806384" localSheetId="0">'Inh-V'!$K$6</definedName>
    <definedName name="_Toc62806385" localSheetId="0">'Inh-V'!$K$20</definedName>
    <definedName name="_Toc62806386" localSheetId="0">'Inh-V'!$K$29</definedName>
    <definedName name="_Toc62806387" localSheetId="0">'Inh-V'!$K$33</definedName>
    <definedName name="_Toc62806388" localSheetId="0">'Inh-V'!#REF!</definedName>
    <definedName name="_Toc62806389" localSheetId="0">'Inh-V'!$E$46</definedName>
    <definedName name="_Toc62806390" localSheetId="0">'Inh-V'!$E$50</definedName>
    <definedName name="_xlnm.Print_Area" localSheetId="2">'1. Bahnkörper-Tiefbau'!$A$1:$N$96</definedName>
    <definedName name="_xlnm.Print_Area" localSheetId="3">'2 Fahrbahn-Oberbau_Feste Fahr'!$A$1:$N$266</definedName>
    <definedName name="_xlnm.Print_Area" localSheetId="4">'3. Überführungen'!$A$1:$N$182</definedName>
    <definedName name="_xlnm.Print_Area" localSheetId="5">'4. Sonstiger Ing.-Bau'!$A$1:$N$57</definedName>
    <definedName name="_xlnm.Print_Area" localSheetId="6">'5. Personenverkehrsanlagen'!$A$1:$N$58</definedName>
    <definedName name="_xlnm.Print_Area" localSheetId="7">'6. Oberleitung'!$A$1:$N$109</definedName>
    <definedName name="_xlnm.Print_Area" localSheetId="8">'7. Leit- und Sicherungstechnik'!$A$1:$N$103</definedName>
    <definedName name="_xlnm.Print_Area" localSheetId="9">'8. Sonstiges'!$A$1:$N$63</definedName>
    <definedName name="_xlnm.Print_Titles" localSheetId="2">'1. Bahnkörper-Tiefbau'!$1:$4</definedName>
    <definedName name="_xlnm.Print_Titles" localSheetId="3">'2 Fahrbahn-Oberbau_Feste Fahr'!$1:$4</definedName>
    <definedName name="_xlnm.Print_Titles" localSheetId="4">'3. Überführungen'!$1:$4</definedName>
    <definedName name="_xlnm.Print_Titles" localSheetId="5">'4. Sonstiger Ing.-Bau'!$1:$4</definedName>
    <definedName name="_xlnm.Print_Titles" localSheetId="6">'5. Personenverkehrsanlagen'!$1:$4</definedName>
    <definedName name="_xlnm.Print_Titles" localSheetId="7">'6. Oberleitung'!$1:$4</definedName>
    <definedName name="_xlnm.Print_Titles" localSheetId="8">'7. Leit- und Sicherungstechnik'!$1:$4</definedName>
    <definedName name="_xlnm.Print_Titles" localSheetId="9">'8. Sonstiges'!$1:$4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37" i="34" l="1"/>
  <c r="J335" i="34"/>
  <c r="J334" i="34"/>
  <c r="J333" i="34"/>
  <c r="J332" i="34"/>
  <c r="J331" i="34"/>
  <c r="J330" i="34"/>
  <c r="J328" i="34"/>
  <c r="J327" i="34"/>
  <c r="J326" i="34"/>
  <c r="J325" i="34"/>
  <c r="J324" i="34"/>
  <c r="J322" i="34"/>
  <c r="J320" i="34"/>
  <c r="J319" i="34"/>
  <c r="I318" i="34"/>
  <c r="H318" i="34"/>
  <c r="J318" i="34"/>
  <c r="J316" i="34"/>
  <c r="J315" i="34"/>
  <c r="J314" i="34"/>
  <c r="J313" i="34"/>
  <c r="J312" i="34"/>
  <c r="J311" i="34"/>
  <c r="J310" i="34"/>
  <c r="J309" i="34"/>
  <c r="J308" i="34"/>
  <c r="J307" i="34"/>
  <c r="J305" i="34"/>
  <c r="J304" i="34"/>
  <c r="J302" i="34"/>
  <c r="J301" i="34"/>
  <c r="J300" i="34"/>
  <c r="J299" i="34"/>
  <c r="J298" i="34"/>
  <c r="J297" i="34"/>
  <c r="J296" i="34"/>
  <c r="J294" i="34"/>
  <c r="J293" i="34"/>
  <c r="J292" i="34"/>
  <c r="J291" i="34"/>
  <c r="J290" i="34"/>
  <c r="J289" i="34"/>
  <c r="J288" i="34"/>
  <c r="J286" i="34"/>
  <c r="J285" i="34"/>
  <c r="J284" i="34"/>
  <c r="J283" i="34"/>
  <c r="J282" i="34"/>
  <c r="J281" i="34"/>
  <c r="J280" i="34"/>
  <c r="J279" i="34"/>
  <c r="J277" i="34"/>
  <c r="J276" i="34"/>
  <c r="J275" i="34"/>
  <c r="J274" i="34"/>
  <c r="J272" i="34"/>
  <c r="C271" i="34"/>
  <c r="C272" i="34"/>
  <c r="J271" i="34"/>
  <c r="J49" i="34"/>
  <c r="J50" i="34"/>
  <c r="J51" i="34"/>
  <c r="J48" i="34"/>
  <c r="J115" i="38"/>
  <c r="J116" i="38"/>
  <c r="J114" i="38"/>
  <c r="J113" i="38"/>
  <c r="J112" i="38"/>
  <c r="J65" i="38"/>
  <c r="J64" i="38"/>
  <c r="J47" i="38"/>
  <c r="J37" i="38"/>
  <c r="J38" i="38"/>
  <c r="J49" i="39"/>
  <c r="J50" i="39"/>
  <c r="J51" i="39"/>
  <c r="J73" i="21"/>
  <c r="J74" i="21"/>
  <c r="J75" i="21"/>
  <c r="J106" i="35"/>
  <c r="J105" i="35"/>
  <c r="J104" i="35"/>
  <c r="J103" i="35"/>
  <c r="J102" i="35"/>
  <c r="J100" i="35"/>
  <c r="J99" i="35"/>
  <c r="J98" i="35"/>
  <c r="J97" i="35"/>
  <c r="J96" i="35"/>
  <c r="J171" i="38"/>
  <c r="J169" i="38"/>
  <c r="J167" i="38"/>
  <c r="J166" i="38"/>
  <c r="J165" i="38"/>
  <c r="J164" i="38"/>
  <c r="J163" i="38"/>
  <c r="J35" i="38"/>
  <c r="J179" i="34"/>
  <c r="J143" i="34"/>
  <c r="J142" i="34"/>
  <c r="J140" i="34"/>
  <c r="J139" i="34"/>
  <c r="J135" i="34"/>
  <c r="J131" i="34"/>
  <c r="J130" i="34"/>
  <c r="J128" i="34"/>
  <c r="J127" i="34"/>
  <c r="J125" i="34"/>
  <c r="J124" i="34"/>
  <c r="J123" i="34"/>
  <c r="J122" i="34"/>
  <c r="J120" i="34"/>
  <c r="J119" i="34"/>
  <c r="J118" i="34"/>
  <c r="J117" i="34"/>
  <c r="J113" i="34"/>
  <c r="J112" i="34"/>
  <c r="J111" i="34"/>
  <c r="J110" i="34"/>
  <c r="J108" i="34"/>
  <c r="J106" i="34"/>
  <c r="J104" i="34"/>
  <c r="J102" i="34"/>
  <c r="J101" i="34"/>
  <c r="J97" i="34"/>
  <c r="J95" i="34"/>
  <c r="J94" i="34"/>
  <c r="J93" i="34"/>
  <c r="J91" i="34"/>
  <c r="J90" i="34"/>
  <c r="J89" i="34"/>
  <c r="J88" i="34"/>
  <c r="J84" i="34"/>
  <c r="J83" i="34"/>
  <c r="J81" i="34"/>
  <c r="J80" i="34"/>
  <c r="J79" i="34"/>
  <c r="J77" i="34"/>
  <c r="J75" i="34"/>
  <c r="J74" i="34"/>
  <c r="J70" i="34"/>
  <c r="J69" i="34"/>
  <c r="J68" i="34"/>
  <c r="J66" i="34"/>
  <c r="J65" i="34"/>
  <c r="J64" i="34"/>
  <c r="J62" i="34"/>
  <c r="J61" i="34"/>
  <c r="J60" i="34"/>
  <c r="J58" i="34"/>
  <c r="J57" i="34"/>
  <c r="J56" i="34"/>
  <c r="J55" i="34"/>
  <c r="J54" i="34"/>
  <c r="J53" i="34"/>
  <c r="J46" i="34"/>
  <c r="J45" i="34"/>
  <c r="J44" i="34"/>
  <c r="J43" i="34"/>
  <c r="J42" i="34"/>
  <c r="J41" i="34"/>
  <c r="J39" i="34"/>
  <c r="J38" i="34"/>
  <c r="J36" i="34"/>
  <c r="J35" i="34"/>
  <c r="J34" i="34"/>
  <c r="J33" i="34"/>
  <c r="J29" i="34"/>
  <c r="J28" i="34"/>
  <c r="J27" i="34"/>
  <c r="J26" i="34"/>
  <c r="J25" i="34"/>
  <c r="J24" i="34"/>
  <c r="J23" i="34"/>
  <c r="J22" i="34"/>
  <c r="J20" i="34"/>
  <c r="J19" i="34"/>
  <c r="J18" i="34"/>
  <c r="J16" i="34"/>
  <c r="J15" i="34"/>
  <c r="J14" i="34"/>
  <c r="J13" i="34"/>
  <c r="J12" i="34"/>
  <c r="J11" i="34"/>
  <c r="J9" i="34"/>
  <c r="J8" i="34"/>
  <c r="J153" i="38"/>
  <c r="J152" i="38"/>
  <c r="J151" i="38"/>
  <c r="J150" i="38"/>
  <c r="J145" i="38"/>
  <c r="J149" i="38"/>
  <c r="J148" i="38"/>
  <c r="J147" i="38"/>
  <c r="J146" i="38"/>
  <c r="J144" i="38"/>
  <c r="J143" i="38"/>
  <c r="J142" i="38"/>
  <c r="J62" i="33"/>
  <c r="H50" i="33"/>
  <c r="J50" i="33"/>
  <c r="J49" i="33"/>
  <c r="I56" i="33"/>
  <c r="H56" i="33"/>
  <c r="I55" i="33"/>
  <c r="H55" i="33"/>
  <c r="I54" i="33"/>
  <c r="H54" i="33"/>
  <c r="I48" i="33"/>
  <c r="H48" i="33"/>
  <c r="I47" i="33"/>
  <c r="H47" i="33"/>
  <c r="I46" i="33"/>
  <c r="H46" i="33"/>
  <c r="J48" i="33"/>
  <c r="J56" i="33"/>
  <c r="J55" i="33"/>
  <c r="J54" i="33"/>
  <c r="J47" i="33"/>
  <c r="J46" i="33"/>
  <c r="B12" i="34"/>
  <c r="J71" i="21"/>
  <c r="J72" i="21"/>
  <c r="J70" i="21"/>
  <c r="J128" i="33"/>
  <c r="J126" i="33"/>
  <c r="J125" i="33"/>
  <c r="J123" i="33"/>
  <c r="J122" i="33"/>
  <c r="J120" i="33"/>
  <c r="J119" i="33"/>
  <c r="J117" i="33"/>
  <c r="J116" i="33"/>
  <c r="J114" i="33"/>
  <c r="J113" i="33"/>
  <c r="J111" i="33"/>
  <c r="J110" i="33"/>
  <c r="J108" i="33"/>
  <c r="J107" i="33"/>
  <c r="J134" i="38"/>
  <c r="J136" i="38"/>
  <c r="J135" i="38"/>
  <c r="J133" i="38"/>
  <c r="J131" i="38"/>
  <c r="J130" i="38"/>
  <c r="J129" i="38"/>
  <c r="J127" i="38"/>
  <c r="J126" i="38"/>
  <c r="J45" i="39"/>
  <c r="J41" i="39"/>
  <c r="J44" i="39"/>
  <c r="J43" i="39"/>
  <c r="J42" i="39"/>
  <c r="J39" i="39"/>
  <c r="I38" i="39"/>
  <c r="J38" i="39"/>
  <c r="J37" i="39"/>
  <c r="J65" i="33"/>
  <c r="J64" i="33"/>
  <c r="J13" i="33"/>
  <c r="J31" i="39"/>
  <c r="J32" i="39"/>
  <c r="J33" i="39"/>
  <c r="J34" i="39"/>
  <c r="J30" i="39"/>
  <c r="J88" i="21"/>
  <c r="J63" i="39"/>
  <c r="J59" i="39"/>
  <c r="J62" i="39"/>
  <c r="J61" i="39"/>
  <c r="J58" i="39"/>
  <c r="J58" i="35"/>
  <c r="J63" i="35"/>
  <c r="J68" i="35"/>
  <c r="J35" i="37"/>
  <c r="J34" i="37"/>
  <c r="J33" i="37"/>
  <c r="J57" i="39"/>
  <c r="J56" i="39"/>
  <c r="J23" i="39"/>
  <c r="J25" i="39"/>
  <c r="J55" i="39"/>
  <c r="J12" i="39"/>
  <c r="J11" i="39"/>
  <c r="J9" i="39"/>
  <c r="J8" i="39"/>
  <c r="J59" i="33"/>
  <c r="J53" i="33"/>
  <c r="J45" i="33"/>
  <c r="J9" i="37"/>
  <c r="J21" i="21"/>
  <c r="J20" i="21"/>
  <c r="J19" i="21"/>
  <c r="J18" i="21"/>
  <c r="J8" i="21"/>
  <c r="J9" i="21"/>
  <c r="J10" i="21"/>
  <c r="J11" i="21"/>
  <c r="J12" i="21"/>
  <c r="J93" i="33"/>
  <c r="J88" i="33"/>
  <c r="J76" i="33"/>
  <c r="J75" i="33"/>
  <c r="J74" i="33"/>
  <c r="J69" i="33"/>
  <c r="J70" i="33"/>
  <c r="J71" i="33"/>
  <c r="J72" i="33"/>
  <c r="J37" i="36"/>
  <c r="J36" i="36"/>
  <c r="J26" i="36"/>
  <c r="J51" i="36"/>
  <c r="H28" i="36"/>
  <c r="J28" i="36"/>
  <c r="J27" i="36"/>
  <c r="J55" i="36"/>
  <c r="J53" i="36"/>
  <c r="J44" i="36"/>
  <c r="J43" i="36"/>
  <c r="J35" i="36"/>
  <c r="J21" i="39"/>
  <c r="J20" i="39"/>
  <c r="J16" i="39"/>
  <c r="J86" i="33"/>
  <c r="J85" i="33"/>
  <c r="J84" i="33"/>
  <c r="J83" i="33"/>
  <c r="J82" i="33"/>
  <c r="J81" i="33"/>
  <c r="J101" i="38"/>
  <c r="J32" i="37"/>
  <c r="J24" i="37"/>
  <c r="J23" i="37"/>
  <c r="J25" i="37"/>
  <c r="J28" i="37"/>
  <c r="J22" i="37"/>
  <c r="J60" i="33"/>
  <c r="J96" i="21"/>
  <c r="J95" i="21"/>
  <c r="J93" i="21"/>
  <c r="J92" i="21"/>
  <c r="J110" i="38"/>
  <c r="J109" i="38"/>
  <c r="J108" i="38"/>
  <c r="J106" i="38"/>
  <c r="J105" i="38"/>
  <c r="J98" i="38"/>
  <c r="J63" i="38"/>
  <c r="J60" i="38"/>
  <c r="J51" i="38"/>
  <c r="J50" i="38"/>
  <c r="J49" i="38"/>
  <c r="J46" i="38"/>
  <c r="J45" i="38"/>
  <c r="H32" i="38"/>
  <c r="J32" i="38"/>
  <c r="J17" i="38"/>
  <c r="J16" i="38"/>
  <c r="J15" i="38"/>
  <c r="J14" i="38"/>
  <c r="J13" i="38"/>
  <c r="H9" i="38"/>
  <c r="J9" i="38"/>
  <c r="J15" i="37"/>
  <c r="J16" i="37"/>
  <c r="J14" i="37"/>
  <c r="J12" i="37"/>
  <c r="J96" i="38"/>
  <c r="J95" i="38"/>
  <c r="H93" i="38"/>
  <c r="J93" i="38"/>
  <c r="J89" i="38"/>
  <c r="J88" i="38"/>
  <c r="J87" i="38"/>
  <c r="J86" i="38"/>
  <c r="J84" i="38"/>
  <c r="J83" i="38"/>
  <c r="J82" i="38"/>
  <c r="I81" i="38"/>
  <c r="H81" i="38"/>
  <c r="I80" i="38"/>
  <c r="H80" i="38"/>
  <c r="I79" i="38"/>
  <c r="H79" i="38"/>
  <c r="J78" i="38"/>
  <c r="J77" i="38"/>
  <c r="J76" i="38"/>
  <c r="I72" i="38"/>
  <c r="H72" i="38"/>
  <c r="J71" i="38"/>
  <c r="J70" i="38"/>
  <c r="J69" i="38"/>
  <c r="H57" i="38"/>
  <c r="J57" i="38"/>
  <c r="J56" i="38"/>
  <c r="J54" i="38"/>
  <c r="H41" i="38"/>
  <c r="J41" i="38"/>
  <c r="H40" i="38"/>
  <c r="J40" i="38"/>
  <c r="I39" i="38"/>
  <c r="J39" i="38"/>
  <c r="J34" i="38"/>
  <c r="I33" i="38"/>
  <c r="H33" i="38"/>
  <c r="H31" i="38"/>
  <c r="J31" i="38"/>
  <c r="I30" i="38"/>
  <c r="H30" i="38"/>
  <c r="H28" i="38"/>
  <c r="J28" i="38"/>
  <c r="H27" i="38"/>
  <c r="J27" i="38"/>
  <c r="J26" i="38"/>
  <c r="H25" i="38"/>
  <c r="J25" i="38"/>
  <c r="H24" i="38"/>
  <c r="J24" i="38"/>
  <c r="J22" i="38"/>
  <c r="J21" i="38"/>
  <c r="J20" i="38"/>
  <c r="J19" i="38"/>
  <c r="J8" i="38"/>
  <c r="J57" i="37"/>
  <c r="J56" i="37"/>
  <c r="J55" i="37"/>
  <c r="J54" i="37"/>
  <c r="J53" i="37"/>
  <c r="J50" i="37"/>
  <c r="J49" i="37"/>
  <c r="J48" i="37"/>
  <c r="J47" i="37"/>
  <c r="J46" i="37"/>
  <c r="J40" i="37"/>
  <c r="J39" i="37"/>
  <c r="J38" i="37"/>
  <c r="J31" i="37"/>
  <c r="J30" i="37"/>
  <c r="J29" i="37"/>
  <c r="J27" i="37"/>
  <c r="J26" i="37"/>
  <c r="J21" i="37"/>
  <c r="J20" i="37"/>
  <c r="J19" i="37"/>
  <c r="J17" i="37"/>
  <c r="J13" i="37"/>
  <c r="J11" i="37"/>
  <c r="J8" i="37"/>
  <c r="J54" i="36"/>
  <c r="J52" i="36"/>
  <c r="J50" i="36"/>
  <c r="J49" i="36"/>
  <c r="J48" i="36"/>
  <c r="J47" i="36"/>
  <c r="J45" i="36"/>
  <c r="J42" i="36"/>
  <c r="J41" i="36"/>
  <c r="J40" i="36"/>
  <c r="H39" i="36"/>
  <c r="J39" i="36"/>
  <c r="H38" i="36"/>
  <c r="J38" i="36"/>
  <c r="J33" i="36"/>
  <c r="J32" i="36"/>
  <c r="J20" i="36"/>
  <c r="J19" i="36"/>
  <c r="J18" i="36"/>
  <c r="J17" i="36"/>
  <c r="J15" i="36"/>
  <c r="J13" i="36"/>
  <c r="J11" i="36"/>
  <c r="J9" i="36"/>
  <c r="J8" i="36"/>
  <c r="J182" i="35"/>
  <c r="J181" i="35"/>
  <c r="J180" i="35"/>
  <c r="J179" i="35"/>
  <c r="J178" i="35"/>
  <c r="J177" i="35"/>
  <c r="J176" i="35"/>
  <c r="J175" i="35"/>
  <c r="J173" i="35"/>
  <c r="J172" i="35"/>
  <c r="J169" i="35"/>
  <c r="J168" i="35"/>
  <c r="J167" i="35"/>
  <c r="J165" i="35"/>
  <c r="J163" i="35"/>
  <c r="J162" i="35"/>
  <c r="J161" i="35"/>
  <c r="J160" i="35"/>
  <c r="J159" i="35"/>
  <c r="J153" i="35"/>
  <c r="J152" i="35"/>
  <c r="J150" i="35"/>
  <c r="J151" i="35"/>
  <c r="J149" i="35"/>
  <c r="J148" i="35"/>
  <c r="J147" i="35"/>
  <c r="J146" i="35"/>
  <c r="J144" i="35"/>
  <c r="J143" i="35"/>
  <c r="J139" i="35"/>
  <c r="J138" i="35"/>
  <c r="J137" i="35"/>
  <c r="J136" i="35"/>
  <c r="J135" i="35"/>
  <c r="J133" i="35"/>
  <c r="J132" i="35"/>
  <c r="J131" i="35"/>
  <c r="J130" i="35"/>
  <c r="J129" i="35"/>
  <c r="J127" i="35"/>
  <c r="J126" i="35"/>
  <c r="J125" i="35"/>
  <c r="J124" i="35"/>
  <c r="J122" i="35"/>
  <c r="J121" i="35"/>
  <c r="J120" i="35"/>
  <c r="J119" i="35"/>
  <c r="J118" i="35"/>
  <c r="J117" i="35"/>
  <c r="J116" i="35"/>
  <c r="J115" i="35"/>
  <c r="J114" i="35"/>
  <c r="J113" i="35"/>
  <c r="J111" i="35"/>
  <c r="J110" i="35"/>
  <c r="J109" i="35"/>
  <c r="J108" i="35"/>
  <c r="J94" i="35"/>
  <c r="J93" i="35"/>
  <c r="J92" i="35"/>
  <c r="J91" i="35"/>
  <c r="J90" i="35"/>
  <c r="J86" i="35"/>
  <c r="J85" i="35"/>
  <c r="J84" i="35"/>
  <c r="J82" i="35"/>
  <c r="J81" i="35"/>
  <c r="J80" i="35"/>
  <c r="J79" i="35"/>
  <c r="J77" i="35"/>
  <c r="J76" i="35"/>
  <c r="J75" i="35"/>
  <c r="J74" i="35"/>
  <c r="J73" i="35"/>
  <c r="J72" i="35"/>
  <c r="J71" i="35"/>
  <c r="J70" i="35"/>
  <c r="J67" i="35"/>
  <c r="J65" i="35"/>
  <c r="J64" i="35"/>
  <c r="J61" i="35"/>
  <c r="J60" i="35"/>
  <c r="J59" i="35"/>
  <c r="J57" i="35"/>
  <c r="J56" i="35"/>
  <c r="J55" i="35"/>
  <c r="J54" i="35"/>
  <c r="J53" i="35"/>
  <c r="J52" i="35"/>
  <c r="J51" i="35"/>
  <c r="J50" i="35"/>
  <c r="J49" i="35"/>
  <c r="J48" i="35"/>
  <c r="J47" i="35"/>
  <c r="J46" i="35"/>
  <c r="J45" i="35"/>
  <c r="J42" i="35"/>
  <c r="J41" i="35"/>
  <c r="J40" i="35"/>
  <c r="J39" i="35"/>
  <c r="J37" i="35"/>
  <c r="J36" i="35"/>
  <c r="J35" i="35"/>
  <c r="J33" i="35"/>
  <c r="J32" i="35"/>
  <c r="J28" i="35"/>
  <c r="J27" i="35"/>
  <c r="J26" i="35"/>
  <c r="J25" i="35"/>
  <c r="J24" i="35"/>
  <c r="J23" i="35"/>
  <c r="J43" i="35"/>
  <c r="J19" i="35"/>
  <c r="J18" i="35"/>
  <c r="J16" i="35"/>
  <c r="J15" i="35"/>
  <c r="J14" i="35"/>
  <c r="J12" i="35"/>
  <c r="J11" i="35"/>
  <c r="J10" i="35"/>
  <c r="J9" i="35"/>
  <c r="J8" i="35"/>
  <c r="C163" i="34"/>
  <c r="B163" i="34"/>
  <c r="B29" i="34"/>
  <c r="B28" i="34"/>
  <c r="B27" i="34"/>
  <c r="B26" i="34"/>
  <c r="B25" i="34"/>
  <c r="B24" i="34"/>
  <c r="B23" i="34"/>
  <c r="B22" i="34"/>
  <c r="B21" i="34"/>
  <c r="B20" i="34"/>
  <c r="B19" i="34"/>
  <c r="B18" i="34"/>
  <c r="B17" i="34"/>
  <c r="B16" i="34"/>
  <c r="B15" i="34"/>
  <c r="B14" i="34"/>
  <c r="B13" i="34"/>
  <c r="B11" i="34"/>
  <c r="B10" i="34"/>
  <c r="B9" i="34"/>
  <c r="C8" i="34"/>
  <c r="C9" i="34"/>
  <c r="B8" i="34"/>
  <c r="B7" i="34"/>
  <c r="J79" i="33"/>
  <c r="J78" i="33"/>
  <c r="H77" i="33"/>
  <c r="J77" i="33"/>
  <c r="J68" i="33"/>
  <c r="J67" i="33"/>
  <c r="J61" i="33"/>
  <c r="J63" i="33"/>
  <c r="J42" i="33"/>
  <c r="J41" i="33"/>
  <c r="J39" i="33"/>
  <c r="J38" i="33"/>
  <c r="J37" i="33"/>
  <c r="J36" i="33"/>
  <c r="J34" i="33"/>
  <c r="J33" i="33"/>
  <c r="J32" i="33"/>
  <c r="J31" i="33"/>
  <c r="J30" i="33"/>
  <c r="J28" i="33"/>
  <c r="J27" i="33"/>
  <c r="J26" i="33"/>
  <c r="J24" i="33"/>
  <c r="J23" i="33"/>
  <c r="J22" i="33"/>
  <c r="J21" i="33"/>
  <c r="J19" i="33"/>
  <c r="J17" i="33"/>
  <c r="J16" i="33"/>
  <c r="J15" i="33"/>
  <c r="J12" i="33"/>
  <c r="J11" i="33"/>
  <c r="J10" i="33"/>
  <c r="J9" i="33"/>
  <c r="J57" i="21"/>
  <c r="J56" i="21"/>
  <c r="J55" i="21"/>
  <c r="J54" i="21"/>
  <c r="J53" i="21"/>
  <c r="J51" i="21"/>
  <c r="J50" i="21"/>
  <c r="J49" i="21"/>
  <c r="J48" i="21"/>
  <c r="J47" i="21"/>
  <c r="J46" i="21"/>
  <c r="J44" i="21"/>
  <c r="J43" i="21"/>
  <c r="J42" i="21"/>
  <c r="J41" i="21"/>
  <c r="J40" i="21"/>
  <c r="J38" i="21"/>
  <c r="J37" i="21"/>
  <c r="J36" i="21"/>
  <c r="J35" i="21"/>
  <c r="J33" i="21"/>
  <c r="J31" i="21"/>
  <c r="J30" i="21"/>
  <c r="J29" i="21"/>
  <c r="J24" i="21"/>
  <c r="J23" i="21"/>
  <c r="J80" i="21"/>
  <c r="J77" i="21"/>
  <c r="H78" i="21"/>
  <c r="J78" i="21"/>
  <c r="J81" i="21"/>
  <c r="J82" i="21"/>
  <c r="J83" i="21"/>
  <c r="H84" i="21"/>
  <c r="J84" i="21"/>
  <c r="J85" i="21"/>
  <c r="J87" i="21"/>
  <c r="J61" i="21"/>
  <c r="J62" i="21"/>
  <c r="J63" i="21"/>
  <c r="J64" i="21"/>
  <c r="J65" i="21"/>
  <c r="J66" i="21"/>
  <c r="J60" i="21"/>
  <c r="J58" i="21"/>
  <c r="J32" i="21"/>
  <c r="J28" i="21"/>
  <c r="J13" i="21"/>
  <c r="J14" i="21"/>
  <c r="J81" i="38"/>
  <c r="J72" i="38"/>
  <c r="J79" i="38"/>
  <c r="J30" i="38"/>
  <c r="J33" i="38"/>
  <c r="J55" i="38"/>
  <c r="J80" i="38"/>
</calcChain>
</file>

<file path=xl/sharedStrings.xml><?xml version="1.0" encoding="utf-8"?>
<sst xmlns="http://schemas.openxmlformats.org/spreadsheetml/2006/main" count="7256" uniqueCount="1460">
  <si>
    <t>Gliederung</t>
  </si>
  <si>
    <t>Text</t>
  </si>
  <si>
    <t>Zeit</t>
  </si>
  <si>
    <t>Leistung</t>
  </si>
  <si>
    <t>Geländeprofilierung und Sockelgräben herstellen</t>
  </si>
  <si>
    <t>Beton</t>
  </si>
  <si>
    <t>Kabeltröge</t>
  </si>
  <si>
    <t>Herstellen Pressgrube einschl. Verbauarbeiten</t>
  </si>
  <si>
    <t>Herstellen Zielgrube einschl. Verbauarbeiten</t>
  </si>
  <si>
    <t>Maschine positionieren, ausrichten</t>
  </si>
  <si>
    <t>Pressen; Pressbohrverfahren ohne Außenschächte</t>
  </si>
  <si>
    <t>Verbauarbeiten (Zwischenschacht)</t>
  </si>
  <si>
    <t>Einbau Zwischenschacht incl. Schneidearbeiten, Erdarbeiten</t>
  </si>
  <si>
    <t>Schienen schneiden</t>
  </si>
  <si>
    <t>Trennschnitte</t>
  </si>
  <si>
    <t>Ultraschallprüfung</t>
  </si>
  <si>
    <t>Spannungsausgleich</t>
  </si>
  <si>
    <t>Schienen schleifen</t>
  </si>
  <si>
    <t>Handschleifen (bis max. 200m)</t>
  </si>
  <si>
    <t>Schienenwechsel</t>
  </si>
  <si>
    <t>Nachschottern aus Fc-Wagen</t>
  </si>
  <si>
    <t>Gleisverschwenkung</t>
  </si>
  <si>
    <t xml:space="preserve">Einbau inkl. Bodenaustausch </t>
  </si>
  <si>
    <t>Einbau W 190</t>
  </si>
  <si>
    <t xml:space="preserve">Einbau W 300 </t>
  </si>
  <si>
    <t>Einbau W 500</t>
  </si>
  <si>
    <t>Einbau W 760</t>
  </si>
  <si>
    <t>Einbau W 1200</t>
  </si>
  <si>
    <t>Einbau W 2500</t>
  </si>
  <si>
    <t>Einbau ohne Bodenaustausch</t>
  </si>
  <si>
    <t>Einbau ohne Erdarbeiten</t>
  </si>
  <si>
    <t>Weichenausbau</t>
  </si>
  <si>
    <t>Ausbau W &lt;= 500</t>
  </si>
  <si>
    <t>Ausbau W 760</t>
  </si>
  <si>
    <t>Ausbau W 1200</t>
  </si>
  <si>
    <t>Ausbau W 2500</t>
  </si>
  <si>
    <t>Weichendemontage</t>
  </si>
  <si>
    <t>Demontage W &lt;= 300</t>
  </si>
  <si>
    <t>Demontage W 500</t>
  </si>
  <si>
    <t>Demontage W 760</t>
  </si>
  <si>
    <t>Demontage W 1200</t>
  </si>
  <si>
    <t>Demontage W 2500</t>
  </si>
  <si>
    <t>Radlenkerwechsel</t>
  </si>
  <si>
    <t>Bodenaushub</t>
  </si>
  <si>
    <t>Einbau Geotextil</t>
  </si>
  <si>
    <t>vorgelagert im Baufeld</t>
  </si>
  <si>
    <t>0 - 50 cm; mit Bagger auf vorbereitetem Planum bis Herstellen Befahrbarkeit</t>
  </si>
  <si>
    <t>min</t>
  </si>
  <si>
    <t>h</t>
  </si>
  <si>
    <t>m</t>
  </si>
  <si>
    <t>St</t>
  </si>
  <si>
    <t>Gl</t>
  </si>
  <si>
    <t>Kampfmittelsondierung</t>
  </si>
  <si>
    <t>Querverbau Einbau (Sperrpause teilbar)</t>
  </si>
  <si>
    <t>Längsverbau (längs zw. den Gl.)</t>
  </si>
  <si>
    <t>Belastungs-La im Anschluss</t>
  </si>
  <si>
    <t>Bomben</t>
  </si>
  <si>
    <t>Tiefensondierung mit 2-Wege-Bagger</t>
  </si>
  <si>
    <t>Munition</t>
  </si>
  <si>
    <t>Oberflächensondierung mit Handdetektor</t>
  </si>
  <si>
    <t>Sicherungsmaßnahmen</t>
  </si>
  <si>
    <t>Maschinelle Verlegetechnik</t>
  </si>
  <si>
    <t>Rüsten im Bahnhof vor dem Einsatz</t>
  </si>
  <si>
    <t>Rüsten am Einsatzort</t>
  </si>
  <si>
    <t>Rüsten nach Stoffwechsel</t>
  </si>
  <si>
    <t>Rüsten nach Arbeitseinsatz vor Umsetzung</t>
  </si>
  <si>
    <t>Rüsten an der Übergabestelle vorm Einsatz</t>
  </si>
  <si>
    <t>Rüsten am Einsatzort nach dem Einsatz</t>
  </si>
  <si>
    <t>Aufnehmen der Hilfsschienen nach Einsatz</t>
  </si>
  <si>
    <t>Bettungsreinigungstechnik</t>
  </si>
  <si>
    <t>Bettungsreinigungsmaschine RM 801</t>
  </si>
  <si>
    <t>Rüsten für Messfahrt</t>
  </si>
  <si>
    <t>Umrüsten auf Vollaushub ohne Siebwagen</t>
  </si>
  <si>
    <t>Umrüsten der Siebanalage von Bettungsreinigung auf zeitweisen Vollaushub</t>
  </si>
  <si>
    <t>Zweiwege-Reinigungsmaschine ZRM 79</t>
  </si>
  <si>
    <t>Materialtransporttechnik</t>
  </si>
  <si>
    <t>Material-, Förder- und Silowagen (MFS 100)</t>
  </si>
  <si>
    <t>Rüsten im Bahnhof nach dem Einsatz</t>
  </si>
  <si>
    <t>Entladezeit</t>
  </si>
  <si>
    <t>Material-, Förder- und Silowagen (MFS 40)</t>
  </si>
  <si>
    <t>max. Achslast</t>
  </si>
  <si>
    <t>Schotterverladestation</t>
  </si>
  <si>
    <t>Rüstzeit</t>
  </si>
  <si>
    <t>zulässiges Gesamtgewicht</t>
  </si>
  <si>
    <t>Hebetechnik</t>
  </si>
  <si>
    <t>Eisenbahndrehkran KRC 810 t (125 t-Kran)</t>
  </si>
  <si>
    <t>Aufrüsten</t>
  </si>
  <si>
    <t>Abrüsten</t>
  </si>
  <si>
    <t>freistehender Kranbetrieb</t>
  </si>
  <si>
    <t>abgestützter Kranbetrieb</t>
  </si>
  <si>
    <t>Traversen ohne Verlängerung</t>
  </si>
  <si>
    <t>Traversen mit Verlängerung</t>
  </si>
  <si>
    <t>Gleisstopftechnik</t>
  </si>
  <si>
    <t>Rüsten am Einsatzort vor dem Einsatz</t>
  </si>
  <si>
    <t>bei Gleisfreigabe nach Ril 824.2310; Ril 824.2410; Ril 824.3010</t>
  </si>
  <si>
    <t>Universalstopftechnik</t>
  </si>
  <si>
    <t>t</t>
  </si>
  <si>
    <t>d</t>
  </si>
  <si>
    <t>Einbau</t>
  </si>
  <si>
    <t>OL</t>
  </si>
  <si>
    <t>Blockprobeschaltung (BPS) zw. Relais-Stw u. neuem ESTW-A</t>
  </si>
  <si>
    <t>Inbetriebnahme ESTW</t>
  </si>
  <si>
    <t>Blockanpassungen Alttechnik: 2 Gl. + 2 Gl. ESTW Zentralblock, Weichenantriebe wurden vorab bei aufgehobener Signalabhängigkeit (HV73, nur durchgeh. Hauptgl. nutzbar)) umgebaut.  
2 Rückbau-Trupps (9 Signale), 2 IBN Trupps, 1 Abnahmeprüfer</t>
  </si>
  <si>
    <t>Blockanpassungen Alttechnik: 2 Gl.
8 IBN + 3 Rückbau-Trupps (15 Signale), 1 Abnahmeprüfer</t>
  </si>
  <si>
    <t xml:space="preserve">3 Bf., Blockanpassungen Alttechnik: 4 Gl. 
5 Rückbau Trupps (insg. 120 Signale) + 7 IBN Trupps + 6 Abnahme Trupps, 1 Abnahmeprüfer </t>
  </si>
  <si>
    <t>3 Bf., Blockanpassungen Alttechnik: 4 Gl.
4 Rückbau Trupps (insg. 120 Signale) + 7 IBN Trupps + 6 Abnahme Trupps, 1 Abnahmeprüfer</t>
  </si>
  <si>
    <t>Blockanpassungen Alttechnik: 9 Gl. + 5 Fahrstr.-Anpassungen. 
16 Rückbau-Trupps (155 Signale), 4 IBN Trupps, 4 Abnahmeprüfer.
Besonderheiten: Aussenanlage zu 80% im Tunnel, schlecht zugänglich, alle Rückbauarbeiten während IBN vom Gleis aus, incl. Rückbau Kabel und Fundamente. Umfangreiche Sperrpausen im Vorfeld wegen Tunnellage, Prüffahrten GPE, Kabelverlegungen, Signalaufstellungen etc.</t>
  </si>
  <si>
    <t>Blockanpassungen Alttechnik: 12 Gl. + 39 Gl. ESTW Zentralblock
9 Rückbau-Trupps (250 Signale), 65 IBN Trupps, 11 Abnahmeprüfer.
Weichumbau vorab. Während IBN nur Weichen-Aderumlegung u. Prüfung. Einige Gleise wurden vorab freigegeben.</t>
  </si>
  <si>
    <t>Außenanlage LST</t>
  </si>
  <si>
    <t>Signale</t>
  </si>
  <si>
    <t>Formhauptsignal</t>
  </si>
  <si>
    <t>Lichtsignal</t>
  </si>
  <si>
    <t>Muffe in Bestandskabel einfügen</t>
  </si>
  <si>
    <t>Achszählpunkt montieren</t>
  </si>
  <si>
    <t>Thales (3 Bohrungen)</t>
  </si>
  <si>
    <t>ortsbedient oder elektrisch, Gsp0-Signale, verlängerte Rippenplatten, Auflaufschwelle, Einbau in Nebengleis</t>
  </si>
  <si>
    <t>RZ-Maßnahme (Rationalisierung)</t>
  </si>
  <si>
    <t xml:space="preserve">Stilllegung von Weichen nach IOW 54. Nicht enthalten: Demontage Weichenantrieb oder Riegelhandschloss und damit verbundene Anpassungen im Stw. im Vorfeld. </t>
  </si>
  <si>
    <t>Stilllegungsart I Rz 1a</t>
  </si>
  <si>
    <t>OL-Arbeiten</t>
  </si>
  <si>
    <t>Längskettenwerk regulieren</t>
  </si>
  <si>
    <t>Isolator</t>
  </si>
  <si>
    <t>Montage eines Isolators einschl. Klemmen innerhalb von Seilen, Fahrdraht und an Abfangungen</t>
  </si>
  <si>
    <t xml:space="preserve">Überbrücken von einem Isolator für Bauzwischenzustände </t>
  </si>
  <si>
    <t>Rückbau einer Isolatorüberbrückung</t>
  </si>
  <si>
    <t>Überbrücken eines Streckentrenners</t>
  </si>
  <si>
    <t>Rückbau Streckentrennerüberbrückung</t>
  </si>
  <si>
    <t>Montage von 2 Rohrschwenkauslegern alle anderen Mastformen. Zusätzliche Montage eines Basiseisen erforderlich (Dauer 1 h)</t>
  </si>
  <si>
    <t>Kettenwerk-Regulierung</t>
  </si>
  <si>
    <t>Längskettenwerk</t>
  </si>
  <si>
    <t>Erdungen</t>
  </si>
  <si>
    <t>Schienenverbinder betriebsfertig verlegen einschl. aller Anschlüsse, Erdarbeiten und Befestigungen</t>
  </si>
  <si>
    <t>Gleisverbinder betriebsfertig verlegen einschl. aller Anschlüsse, Erdarbeiten und Befestigungen (inkl. Schottern)</t>
  </si>
  <si>
    <t>Quervermaschung / 1 Gleisverbinder / 2 Schienenverbinder betriebsfertig verlegen einschl. aller Anschlüsse, Erdarbeiten und Befestigungen</t>
  </si>
  <si>
    <t>Erde ein-/ausbauen</t>
  </si>
  <si>
    <t>F6 Messfahrt-Fahrdyn. Prüfung</t>
  </si>
  <si>
    <t>Messfahrten</t>
  </si>
  <si>
    <t>Stützen einsetzen</t>
  </si>
  <si>
    <t>Einbau LS-Elemente</t>
  </si>
  <si>
    <t>Einbau Türen in LSW</t>
  </si>
  <si>
    <t>Feste Absperrung (FA)</t>
  </si>
  <si>
    <t>h= 2,00 m (Material Alu)</t>
  </si>
  <si>
    <t>h= 2,50 - 3,0 m (Material Alu)</t>
  </si>
  <si>
    <t>händisch (Material Alu)</t>
  </si>
  <si>
    <t>Einbau Elemente (a 2,5m²)</t>
  </si>
  <si>
    <t>h &lt;= 3,00m</t>
  </si>
  <si>
    <t>h &gt; 3,00m &lt;= 5,00m</t>
  </si>
  <si>
    <t>Inhaltsverzeichnis</t>
  </si>
  <si>
    <t>Leit- und Sicherungstechnik (LST)</t>
  </si>
  <si>
    <t>Sonstiges</t>
  </si>
  <si>
    <t>Stopfarbeiten (Bsp. 09-32 CSM)</t>
  </si>
  <si>
    <t>verladen auf LKW, Baustraße (d= 30cm)</t>
  </si>
  <si>
    <t>Hinweis: bei Farbmustervorgabe höhere Vorbereitungszeit beachten</t>
  </si>
  <si>
    <t>Einbau Schacht inkl. Erdarbeiten mit Wiederverfüllung</t>
  </si>
  <si>
    <t>Einbau Streckentrenner v &lt;= 120 km/h inklusive Regulierung im Feld</t>
  </si>
  <si>
    <t>Einbau Streckentrenner v &gt; 120 km/h (Flury Trenner)</t>
  </si>
  <si>
    <t>Mastschalter</t>
  </si>
  <si>
    <t xml:space="preserve">Nur Montage Mastschalter </t>
  </si>
  <si>
    <t>Streckentrenner</t>
  </si>
  <si>
    <t>im Längsfeld</t>
  </si>
  <si>
    <t>Montage von 2 Rohrschwenkauslegern (Doppelrohrschwenkausleger) am Betonmast. Zusätzliche Montage eines Basiseisen erforderlich (Dauer 1 h)</t>
  </si>
  <si>
    <t>Aufbau Schalterquerleitung inkl. Ausschaltung aller betreffenden OL-Felder. Querfeld über 4 Gleise</t>
  </si>
  <si>
    <t>Längskettenwerk je Stützpunkt regulieren und anpassen der Seiten- und Höhenlage</t>
  </si>
  <si>
    <t>Rückbau Streckentrenner</t>
  </si>
  <si>
    <t>Neubau einer kompletten OL Anlage als Längskettenwerk mit Einzelausleger als Stützpunkt für 2 gleisige Strecke</t>
  </si>
  <si>
    <t>Abnahme</t>
  </si>
  <si>
    <t>Anzahl</t>
  </si>
  <si>
    <t>Einheit</t>
  </si>
  <si>
    <t>4-8*</t>
  </si>
  <si>
    <t>2+2</t>
  </si>
  <si>
    <t>3+2</t>
  </si>
  <si>
    <t>12+39</t>
  </si>
  <si>
    <t>6. Oberleitung (OL)</t>
  </si>
  <si>
    <t>Straßenablauf, Aufsatz</t>
  </si>
  <si>
    <t>06.</t>
  </si>
  <si>
    <t>Schachtsohle Ortbeton</t>
  </si>
  <si>
    <t>Schachtbau, ohne Erdarbeiten</t>
  </si>
  <si>
    <t>Zuschlag für Formstücke</t>
  </si>
  <si>
    <t>Stahlbetonrohr L=2,5m, DN 1400</t>
  </si>
  <si>
    <t>Stahlbetonrohr L=2,5m, DN 1200</t>
  </si>
  <si>
    <t>Stahlbetonrohr L=2,5m, DN 1000</t>
  </si>
  <si>
    <t>Stahlbetonrohr L=2,5m, DN 800</t>
  </si>
  <si>
    <t>Stahlbetonrohr L=2,5m, DN 600</t>
  </si>
  <si>
    <t>Stahlbetonrohre verlegen</t>
  </si>
  <si>
    <t>Betonrohr L=1,0m, DN 800</t>
  </si>
  <si>
    <t>Betonrohr L=1,0m, DN 600</t>
  </si>
  <si>
    <t>Betonrohr L=1,0m, DN 500</t>
  </si>
  <si>
    <t>Betonrohr L=1,0m, DN 400</t>
  </si>
  <si>
    <t>Betonrohr L=1,0m, DN 300</t>
  </si>
  <si>
    <t>Betonrohre verlegen</t>
  </si>
  <si>
    <t>Steinzeugrohre verlegen</t>
  </si>
  <si>
    <t>PVC-Rohre verlegen</t>
  </si>
  <si>
    <t>Kanalhaltung, Druckprobe</t>
  </si>
  <si>
    <t>Betonummantelung</t>
  </si>
  <si>
    <t>Rohrbettung Sand/Kies</t>
  </si>
  <si>
    <t>Kanaldielenverbau mit Bagger und Vibrobär</t>
  </si>
  <si>
    <t>Kanaldielenverbau mit Bagger</t>
  </si>
  <si>
    <t>Oberboden andecken, ca. 20 cm</t>
  </si>
  <si>
    <t>Einbau von Filterkies</t>
  </si>
  <si>
    <t>leichter Fels</t>
  </si>
  <si>
    <t>schwerer Boden</t>
  </si>
  <si>
    <t>mittlerer Boden</t>
  </si>
  <si>
    <t>leichter Boden</t>
  </si>
  <si>
    <t>Umbauzug SUM 315</t>
  </si>
  <si>
    <t>Schwellen und Schienen wechseln (Betonschwellen, r&gt;500m)</t>
  </si>
  <si>
    <t>Umbauzug UH</t>
  </si>
  <si>
    <t>Gleisumbau mit Umbauzügen</t>
  </si>
  <si>
    <t>2 Arbeitsgänge notwendig</t>
  </si>
  <si>
    <t>Planumsverbesserung PM 1000-URM</t>
  </si>
  <si>
    <t>Recycling Schotter und Untergrund, Einbau Neu- und Recyclingstoffe mit PSS, Verdichtung, 1x Stopfen</t>
  </si>
  <si>
    <t>Planumsverbesserung PM 200-2R</t>
  </si>
  <si>
    <t>Planumsverbesserung RPM 2002</t>
  </si>
  <si>
    <t>Ausbau Schotter und Untergrund, Einbau Neustoffe mit PSS, Verdichtung, 1x Stopfen</t>
  </si>
  <si>
    <t>Planumsverbesserung PM 200-1</t>
  </si>
  <si>
    <t>Stützwand</t>
  </si>
  <si>
    <t>m2</t>
  </si>
  <si>
    <t>Ausschalfristen</t>
  </si>
  <si>
    <t>Geländer stellen</t>
  </si>
  <si>
    <t>Kappe herstellen</t>
  </si>
  <si>
    <t>Schalen</t>
  </si>
  <si>
    <t>Bewehren</t>
  </si>
  <si>
    <t>Betonieren</t>
  </si>
  <si>
    <t xml:space="preserve">Achtung: zum Einhebevorgang HB ist das Nachbargleis zu sperren
</t>
  </si>
  <si>
    <t>Baugrube</t>
  </si>
  <si>
    <t>zementverfestigte Hinterfüllung (keine beengten Verhältnisse)</t>
  </si>
  <si>
    <t>Lärmschutzwände</t>
  </si>
  <si>
    <t>Nacharbeiten</t>
  </si>
  <si>
    <t>Transport und Einhängen Stahlbetonsockel</t>
  </si>
  <si>
    <t>Transport und Einhängen Wandelemente (Material Alu) inkl. Erdung</t>
  </si>
  <si>
    <t>Erdverfüllung Stahlbetonsockel u. zementverguss Gründungdrohr</t>
  </si>
  <si>
    <t>Flachgründungen</t>
  </si>
  <si>
    <t xml:space="preserve">Baugrubensohle vermessen, planieren u. verdichten
Herstellen Sauberkeitsschicht, d = 10 cm (1 Tag Aushärtungszeit)
</t>
  </si>
  <si>
    <t>Schalung</t>
  </si>
  <si>
    <t>Bewehrung</t>
  </si>
  <si>
    <t>Bewehrung verlegen</t>
  </si>
  <si>
    <t>Abbrucharbeiten</t>
  </si>
  <si>
    <t>Trennschnitt von Stahlbeton</t>
  </si>
  <si>
    <t>Wasserstrahlen per Maschine</t>
  </si>
  <si>
    <t>Seilsäge</t>
  </si>
  <si>
    <t>1h/m</t>
  </si>
  <si>
    <t>km</t>
  </si>
  <si>
    <t>Bezeichnung</t>
  </si>
  <si>
    <t>Nr.</t>
  </si>
  <si>
    <t>Kabeltiefbau</t>
  </si>
  <si>
    <t>Stützwände</t>
  </si>
  <si>
    <t>weitere Bemerkungen</t>
  </si>
  <si>
    <t>Längsfuge</t>
  </si>
  <si>
    <t>von</t>
  </si>
  <si>
    <t>bis</t>
  </si>
  <si>
    <t>Untergrundsanierung mit PSS 20 cm</t>
  </si>
  <si>
    <t>Untergrundsanierung mit PSS 30 cm</t>
  </si>
  <si>
    <t>Ø</t>
  </si>
  <si>
    <t xml:space="preserve">Begehung bei Tageslicht 2 h </t>
  </si>
  <si>
    <t>Begehung in Zugpausen möglich</t>
  </si>
  <si>
    <t>bis 5 m</t>
  </si>
  <si>
    <t xml:space="preserve">OL je Kettenwerkslänge mit 1000-1500 m mit Störling + Messbügel </t>
  </si>
  <si>
    <t>Zugpausen ca. 15 min</t>
  </si>
  <si>
    <t>Blockprobeschaltung (BPS)</t>
  </si>
  <si>
    <t>Stellen eines Winkelmastes (hauptsächlich im Bf) einschl. ausrichten, vergießen, etc. mit Einsatz von Großgeräten</t>
  </si>
  <si>
    <t>Stellen eines Flachmastes einschl. ausrichten, vergießen, etc. mit Einsatz ZWB</t>
  </si>
  <si>
    <t>Rüsten zum Schwellenwechsel/ Gleisumbau/ Ausfädeln je</t>
  </si>
  <si>
    <t>Gleisstopfmaschine GSM 09-32, Gleisstopfmaschine GSM 09-3X</t>
  </si>
  <si>
    <t>Universalstopfmaschine USM 08-275 3S, USM 08-475 4S, USM 09-16 4S</t>
  </si>
  <si>
    <t>Tage</t>
  </si>
  <si>
    <t>reine Nettoarbeitszeit ohne Heranschaffen der Gerätschaften</t>
  </si>
  <si>
    <t>abhängig von mittleren Transportweg (Zugangsrampe - Ausbauort)</t>
  </si>
  <si>
    <t>verladen auf LKW, Baustraße</t>
  </si>
  <si>
    <t>verladen mit Bagger auf Mfs-Wagen vor Kopf auf Bahnwagen im Baufeld</t>
  </si>
  <si>
    <t>verladen mit Raupenfahrzeug (System Wiebe) Mfs-Wagen vor Kopf auf Bahnwagen im Baufeld</t>
  </si>
  <si>
    <t>Einbau (Grund)Schotter (1 Gleis), inkl. verteilen und verdichten</t>
  </si>
  <si>
    <t>Abladen mit Schüttgutkippwagen (Fas); bei größeren Gleisabständen Facns 141 (BA 269)</t>
  </si>
  <si>
    <t>Abhängig vom mittleren Transportweg, Arbeitsschritte können nur hintereinander durchgeführt werden</t>
  </si>
  <si>
    <t>Elektrodenschweißung</t>
  </si>
  <si>
    <t>abhängig Weiche oder Strecke</t>
  </si>
  <si>
    <t>Abbrennstumpfschweißung</t>
  </si>
  <si>
    <t>inkl. Lösen und Verspannen des Schienenkleineisens</t>
  </si>
  <si>
    <t>Einzelschwellenauswechslung</t>
  </si>
  <si>
    <t>seitl.  Aus- und Einbau  ohne Schweißungen, inklusive Stopfarbeiten</t>
  </si>
  <si>
    <t>abhängig von Anzahl der nebeneinanderliegenden Schwellen (max. 5 St.)</t>
  </si>
  <si>
    <t>Aus- und Einbau mit verschlagen der Nachbarschwellen ohne Schweißungen, inklusive Stopfarbeiten</t>
  </si>
  <si>
    <t>abhängig von Schleiftiefe und Schleiflänge (beachte Rüstzeiten)</t>
  </si>
  <si>
    <t>Schienen abladen</t>
  </si>
  <si>
    <t>Schienen-Manipulator ROBEL</t>
  </si>
  <si>
    <t>abhängig von Gleislage</t>
  </si>
  <si>
    <t>SAS</t>
  </si>
  <si>
    <t>45 min Auf- und Abrüstzeit</t>
  </si>
  <si>
    <t>verladen auf LKW, im Baufeld vor Kopf</t>
  </si>
  <si>
    <t>Vorbau durch Donelli Portalkran und Schienen montieren (Schienenumsetzmaschine)</t>
  </si>
  <si>
    <t>Hebe-Verdichtgang bis 60 mm, 3 Durchgänge</t>
  </si>
  <si>
    <t>verladen auf Bahnwagen im Nachbargleis (d= 30cm) Bagger</t>
  </si>
  <si>
    <t>verladen auf LKW, im Baufeld (d= 30cm) vor Kopf</t>
  </si>
  <si>
    <t>Bettungsreinigung</t>
  </si>
  <si>
    <t>RM 801</t>
  </si>
  <si>
    <t>abhängig von Verschmutzungsgrad, zusätzliche Rüstzeiten Bahnhof (20 min) und Einsatzort (30 min)</t>
  </si>
  <si>
    <t>Dynamische Gleisstabilisierung (DGS)</t>
  </si>
  <si>
    <t>1. Stabilisierung (Gleise)</t>
  </si>
  <si>
    <t>paralleler Einsatz der SSP</t>
  </si>
  <si>
    <t>Schienen aufladen</t>
  </si>
  <si>
    <t>Holzschwellen, Verladen im Nachbargleis mit ZWB</t>
  </si>
  <si>
    <t>Betonschwellen,Verladen im Nachbargleis mit ZWB</t>
  </si>
  <si>
    <t>Rückbau Gleis ohne Schotter, jochweise</t>
  </si>
  <si>
    <t>6 m-Joche</t>
  </si>
  <si>
    <t>10 m-Joche</t>
  </si>
  <si>
    <t>20 m-Joche mit Traverse</t>
  </si>
  <si>
    <t>Verladen im Nachbargleis mit Kran, jochweise im Nachbargleise</t>
  </si>
  <si>
    <t xml:space="preserve">Verladen vor Kopf mit Kran, jochweise, Vorkopfverladung  </t>
  </si>
  <si>
    <t>Tempo wird durch Logistik bestimmt (Wagenwechsel)</t>
  </si>
  <si>
    <t>Rückbau Gleis ohne Schotter, Einzelstoffe (z.B. für Hilfbrückeneinbau)</t>
  </si>
  <si>
    <t>Schienen lösen und verziehen (60 m lang)</t>
  </si>
  <si>
    <t>Verladen Schwellen neben dem Gleis auf LkW</t>
  </si>
  <si>
    <t>Holzschwellen, Antransport im Nachbargleis mit ZWB</t>
  </si>
  <si>
    <t>Gleisvorbau, jochweise</t>
  </si>
  <si>
    <t>Vorbau durch SK</t>
  </si>
  <si>
    <t>Gleisvorbau, Einzelstoffe</t>
  </si>
  <si>
    <t>Schienen verziehen, auflegen und verspannen (60 m lang)</t>
  </si>
  <si>
    <t>Herzstück, starr 300 er Weiche</t>
  </si>
  <si>
    <t>Herzstück, federbewegl.</t>
  </si>
  <si>
    <t>Auswechslung Herzstück, einschl. Schweißarbeiten</t>
  </si>
  <si>
    <t>Abladen Erdstoffe aus Fans-Wagen aus Nachbargleis; Planieren mit Raupe, Verdichten mit Walze</t>
  </si>
  <si>
    <t>Abladen aus LKW; Erdstoffe inkl. Planieren mit Raupe und Verdichtung mit Rüttelplatte</t>
  </si>
  <si>
    <t>Einbau Bodenmassen, lagenweise (30 cm)</t>
  </si>
  <si>
    <t>Verdichten Erdplanum, nach Ausbau Schotter bzw. PSS</t>
  </si>
  <si>
    <t>Erdplanum mit Walze verdichten</t>
  </si>
  <si>
    <t>Erdplanum mit Rüttelplatte verdichten</t>
  </si>
  <si>
    <t>1 Trupp</t>
  </si>
  <si>
    <t>Gleise, Umbau konventionell</t>
  </si>
  <si>
    <t>Dynamische Stabilisierung</t>
  </si>
  <si>
    <t>Planumsverbesserung im Fließbandverfahren</t>
  </si>
  <si>
    <t>Planumsverbesserung konventionell</t>
  </si>
  <si>
    <t>Instandhaltung Gleis</t>
  </si>
  <si>
    <t>Bettungsarbeiten Gleis</t>
  </si>
  <si>
    <t>Gleis, Neuschienenschleifen 0,3 mm Schleiftiefe mit Schleifzug (exkl. Rüstzeiten)</t>
  </si>
  <si>
    <t>Weiche, mit Schleifzug (z.B. SSM inkl. Rüstzeiten)</t>
  </si>
  <si>
    <t>Weiche, mit Zweiwegebagger (exkl. Rüstzeiten)</t>
  </si>
  <si>
    <t>Vollaushub Schotter und Untergrund und Ablage Gleis auf Planum</t>
  </si>
  <si>
    <t>Bettungsreinigung mit RM 800 + SSV 100 oder KSEM</t>
  </si>
  <si>
    <t>Bauschienen (Joch) --&gt; Langschienen inkl. Robelzug abladen</t>
  </si>
  <si>
    <t>Langschienen --&gt; Bauschienen inkl. Robelzug abladen</t>
  </si>
  <si>
    <t>Rückbau Schotter (1 Gleis) 30 cm</t>
  </si>
  <si>
    <t>verladen mit Mfs-Wagen vor Kopf auf Bahnwagen im Baufeld (d= 30cm)</t>
  </si>
  <si>
    <t>Schwellenwechsel</t>
  </si>
  <si>
    <t>Holzschwellen</t>
  </si>
  <si>
    <t>jochweise (12m) mit ZWB, ohne Schweißung inkl. Stopfarbeiten</t>
  </si>
  <si>
    <t>Betonschwellen</t>
  </si>
  <si>
    <t>Kreissäge (max. Tiefe 1000 mm/ einseitig freigelegt)</t>
  </si>
  <si>
    <t>Kettensäge (Bauteil beidseitig freigelegt)</t>
  </si>
  <si>
    <t>m3</t>
  </si>
  <si>
    <t>Hinterfüllung Beton</t>
  </si>
  <si>
    <t>Hinterfüllung zementverfestigt</t>
  </si>
  <si>
    <t>Spundwand</t>
  </si>
  <si>
    <t>02</t>
  </si>
  <si>
    <t>03</t>
  </si>
  <si>
    <t>04</t>
  </si>
  <si>
    <t>Aushärtung des Verpresskörpers; 7 d</t>
  </si>
  <si>
    <t>05</t>
  </si>
  <si>
    <t>m-Gurtung</t>
  </si>
  <si>
    <t>06</t>
  </si>
  <si>
    <t>Spannen der Anker</t>
  </si>
  <si>
    <t>Rückbau Spundwand</t>
  </si>
  <si>
    <t>07</t>
  </si>
  <si>
    <t>08</t>
  </si>
  <si>
    <t>09</t>
  </si>
  <si>
    <t>10</t>
  </si>
  <si>
    <t>11</t>
  </si>
  <si>
    <t>stark abhängig von der Länge und der Bemessungsgröße des Trägers</t>
  </si>
  <si>
    <t>Verbau herstellen</t>
  </si>
  <si>
    <t>Holzverbau herstellen</t>
  </si>
  <si>
    <t>Ausführung der Arbeiten erfolgt parallel zum Aushub</t>
  </si>
  <si>
    <t>Spritzbetonausfachung herstellen</t>
  </si>
  <si>
    <t>Ausführung der Arbeiten erfolgt parallel zum Aushub
Aushärtung beachten!</t>
  </si>
  <si>
    <t>Stahlblech zur Ausfachung einbringen</t>
  </si>
  <si>
    <t xml:space="preserve">Verrohrtes Bohren Ø90 cm (Länge 15 - 20 m)
</t>
  </si>
  <si>
    <t>Aushärtung beachten</t>
  </si>
  <si>
    <t>Ausschalen</t>
  </si>
  <si>
    <t>Ausschalfristen berücksichtigen!</t>
  </si>
  <si>
    <t>stark abhängig von der Bauteilgröße und dem Schalungsdruck</t>
  </si>
  <si>
    <t>Überbau (Stahlbeton) herstellen</t>
  </si>
  <si>
    <t>Lehrgerüst für Wib Träger bis 20 m herstellen</t>
  </si>
  <si>
    <t>Beton Wib-Überbau</t>
  </si>
  <si>
    <t>Kappen (inkl. Schotterbalken) herstellen</t>
  </si>
  <si>
    <t>Schalelemente sind vorkonfektioniert</t>
  </si>
  <si>
    <t>Kammerwand (Im Regelfall als Fertigteil) herstellen inkl. Verguß</t>
  </si>
  <si>
    <t>Lagersockel inkl. Schalung und Bewehrung herstellen</t>
  </si>
  <si>
    <t>Lager einbauen</t>
  </si>
  <si>
    <t>Sperrung des Nachbargleis erf.</t>
  </si>
  <si>
    <t>Lager ausrichten, einmessen und vergießen</t>
  </si>
  <si>
    <t>Sonstige Arbeiten (Fugen, Abdichtung usw.)</t>
  </si>
  <si>
    <t>01</t>
  </si>
  <si>
    <t>8 h (Aushärtungszeit beachten!)</t>
  </si>
  <si>
    <t>mittlere Länge 15 bis 20 m</t>
  </si>
  <si>
    <t>Leistungsansatz bezieht sich auf eine Fläche von ca. 100 m2
Stark abhängig von der Bauwerksgröße</t>
  </si>
  <si>
    <t>Unterschottermatten kleben</t>
  </si>
  <si>
    <t>Bodenaustausch</t>
  </si>
  <si>
    <t>Sauberkeitsschicht einbauen</t>
  </si>
  <si>
    <t xml:space="preserve">Verschubfundamente aus Betonfertigteilen einbauen
</t>
  </si>
  <si>
    <t>Verschubeinrichtung montieren</t>
  </si>
  <si>
    <t>2x Verschubbahnen (paralleles Arbeiten möglich!)</t>
  </si>
  <si>
    <t>Stark abhängig vom gew. Verschubsystem (Hemmnisse leicht möglich!)</t>
  </si>
  <si>
    <t>Verschubkonstruktion zurückbauen</t>
  </si>
  <si>
    <t>Vergießen der Fundamente inkl. Schalung</t>
  </si>
  <si>
    <t>Vorarbeiten</t>
  </si>
  <si>
    <t>Kopflöcher herstellen</t>
  </si>
  <si>
    <t>Auflagerträger kürzen</t>
  </si>
  <si>
    <t>Auflagerknagge oder Auflagerplatte anschweißen</t>
  </si>
  <si>
    <t>Längsverbau</t>
  </si>
  <si>
    <t>Ziehbleche Verbaubleche (Schotterhalterung) einbringen</t>
  </si>
  <si>
    <t>Kopflöcher verfüllen</t>
  </si>
  <si>
    <t>Kürzen der Steckträger</t>
  </si>
  <si>
    <t>Abstapeln bzw. Absenken in Endlage (Holzklötze bzw. Betonklötze)</t>
  </si>
  <si>
    <t>verladen mit Bagger auf Res-Wagen vor Kopf</t>
  </si>
  <si>
    <t>nur für Kleinstmengen (1x Res-Wagen) z.B. für Hilfsbrückenübergänge</t>
  </si>
  <si>
    <t>Rohrverlegung inkl. Bettung</t>
  </si>
  <si>
    <t>Schachtabdeckung</t>
  </si>
  <si>
    <t>Querung (Ramm- bzw. Bohrverfahren)</t>
  </si>
  <si>
    <t>Querung (offene Bauweise)</t>
  </si>
  <si>
    <t>nur mit Abbruchhammer möglich</t>
  </si>
  <si>
    <t>Kanaldielenverbau Bohlenlänge bis 6 m</t>
  </si>
  <si>
    <t>1 St = 1 Haltungslänge</t>
  </si>
  <si>
    <t>PVC-Rohr DN 100/150</t>
  </si>
  <si>
    <t>PVC-Rohr DN 200/250</t>
  </si>
  <si>
    <t>PVC-Rohr DN 300/400</t>
  </si>
  <si>
    <t xml:space="preserve">Steinzeugrohr L DN 100 bis DN 150 - L= 1,0 m-1,50m </t>
  </si>
  <si>
    <t>Steinzeugrohr K DN 200; L 1,0 m - 1,50 m</t>
  </si>
  <si>
    <t>Steinzeugrohr K DN 300 L = 2,50 m</t>
  </si>
  <si>
    <t>Steinzeugrohr K DN 400, L = 2,5 m</t>
  </si>
  <si>
    <t>abhängig von der Schachtabmessung</t>
  </si>
  <si>
    <t>Schienen</t>
  </si>
  <si>
    <t>Gleis, mit Zweiwegebagger (inkl. Rüstzeiten)</t>
  </si>
  <si>
    <t>Gleis, mit Schleifzug, z.B. SSM (inkl. Rüstzeiten)</t>
  </si>
  <si>
    <t>Gleis, Handschleifen (bis max. 200m)</t>
  </si>
  <si>
    <t>Gleis, Instandhaltungsschleifen (Riffel, Headchecks) 1 mm Schleiftiefe mit Schleifzug (exkl. Rüstzeiten)</t>
  </si>
  <si>
    <t>HDI-Unterfangung</t>
  </si>
  <si>
    <t>UWBS unbewehrt</t>
  </si>
  <si>
    <t>Unterwasserbetonsohle</t>
  </si>
  <si>
    <t>Baustraße</t>
  </si>
  <si>
    <t>1 Tag einplanen</t>
  </si>
  <si>
    <t>Strauchwerk roden</t>
  </si>
  <si>
    <t>Baugelände abräumen</t>
  </si>
  <si>
    <t>1. Bahnkörper - Tiefbau</t>
  </si>
  <si>
    <t>ab 700m, bis 700 bleibt 1 h konstant</t>
  </si>
  <si>
    <t>Hinweis: Aushärtzeiten des Betons beachten! Sind hier nicht inbegriffen, da verschiedene Arbeitsschritte parallel ausgeführt werden können.</t>
  </si>
  <si>
    <t>LSW herstellen, detailliert</t>
  </si>
  <si>
    <t>LSW herstellen, pauschal</t>
  </si>
  <si>
    <t>Stützwand herstellen, detailliert</t>
  </si>
  <si>
    <t>Stützwand herstellen, pauschal</t>
  </si>
  <si>
    <t>4. Sonstiger Ingenieurbau</t>
  </si>
  <si>
    <t xml:space="preserve">Ausbau </t>
  </si>
  <si>
    <t>Hilfsbrücke inkl. Vor- und Nacharbeiten</t>
  </si>
  <si>
    <t>Rammpfahl</t>
  </si>
  <si>
    <t>Rückbau Baugrubenverbau</t>
  </si>
  <si>
    <t>3. Überführungen (speziell Eisenbahnüberführung)</t>
  </si>
  <si>
    <t>Bahnkörper - Tiefbau</t>
  </si>
  <si>
    <t>Überführungen (speziell Eisenbahnüberführung EÜ)</t>
  </si>
  <si>
    <t>Fahrbahn - Oberbau</t>
  </si>
  <si>
    <t>Sonstiger Ing.-Bau</t>
  </si>
  <si>
    <t>8.</t>
  </si>
  <si>
    <t>Schachtunterteil</t>
  </si>
  <si>
    <t>Schachtring 0,50m</t>
  </si>
  <si>
    <t>Schachthals 0,50m</t>
  </si>
  <si>
    <t>Holzverbau ausbauen</t>
  </si>
  <si>
    <t>Ausführung der Arbeiten erfolgt parallel zur Verfüllung</t>
  </si>
  <si>
    <t>ggl. Vlies auslegen; Ausbohlung der Gleise, Schützen des Kabelkanals z.B. mit Stahlplatten</t>
  </si>
  <si>
    <t>Rückbau der Arbeitsebene</t>
  </si>
  <si>
    <t>Rüstzeit für das Bohrgerät</t>
  </si>
  <si>
    <t>Stark abhängig von der Leistungsfähigkeit des Drehbohrgeräts
spezielle Bohrhindernisse wie das Durchörtern von Holz, Stahl bzw. Stahlbeton usw. sind gesondert zu betrachten!</t>
  </si>
  <si>
    <t>Pfahlkopf herrichten</t>
  </si>
  <si>
    <t>Handarbeit mit Presslufthammer</t>
  </si>
  <si>
    <t>Mit Bagger inkl. Meißel</t>
  </si>
  <si>
    <t>Rüttelstopfsäule mit Kiesverfüllung (Länge 6 - 8 m)</t>
  </si>
  <si>
    <t>Rüttelortbetonsäule (Länge 6 - 8 m)</t>
  </si>
  <si>
    <t>Bodenaushub unter Wasser</t>
  </si>
  <si>
    <t>Stark abhängig von der Bodenbeschaffenheit</t>
  </si>
  <si>
    <t>Betonage Unterwasserbeton</t>
  </si>
  <si>
    <t>HDI-Pfähle durch Beton (Bauteilverstärkung) i.M. ca. 12 - 15 m Länge</t>
  </si>
  <si>
    <t>Ohne Berücksichtigung von Bohrhindernissen</t>
  </si>
  <si>
    <t xml:space="preserve">Rohrschwenkausleger </t>
  </si>
  <si>
    <t>Graben und Verbau</t>
  </si>
  <si>
    <t>verladen auf Bahnwagen im Nachbargleis mit Bagger</t>
  </si>
  <si>
    <t>Schweißen</t>
  </si>
  <si>
    <t xml:space="preserve">Verbauarbeiten </t>
  </si>
  <si>
    <t>abhängig von Größe, Bodenverhältnisse, Zugänglichkeit, …</t>
  </si>
  <si>
    <t>Brennschnitt (Qualitätsminderung, jedoch zum Ausbau geeignet)</t>
  </si>
  <si>
    <t>Spannungsausgleich inkl. Schlussschweißung</t>
  </si>
  <si>
    <t>Taktgeber abhängig von tatsächl. Stopflänge, eventuell aus Bigbag, wenn Andienung feldseitig möglich (Mobilkran); &lt; 15 t</t>
  </si>
  <si>
    <t>1. Stabilisierung (Gleise) mit Vermessung</t>
  </si>
  <si>
    <t>Gleisumbau im Fließbandverfahren</t>
  </si>
  <si>
    <t>Einbau Grundschotter 30cm mit SSV 100</t>
  </si>
  <si>
    <t>(Werte  gültig für Vibrationsbär, bei Dieselbär 10-15 % mehr Leistung und beim Pressen 50 % weniger Leistung)</t>
  </si>
  <si>
    <t>Verfüllung, lagenweise Hinterfüllung, Widerlagerhinterfüllung einbauen und verdichten</t>
  </si>
  <si>
    <t xml:space="preserve">Signal Rückbau </t>
  </si>
  <si>
    <t>Signal bei Bauzuständen als ungültig kennzeichnen</t>
  </si>
  <si>
    <t>Signal Neubau</t>
  </si>
  <si>
    <t>mittels 2-Wege Bagger vom Gleis</t>
  </si>
  <si>
    <t>mittels Hubschrauber</t>
  </si>
  <si>
    <t>Signalausleger/ Signalbrücke</t>
  </si>
  <si>
    <t>Signalfundamente</t>
  </si>
  <si>
    <t xml:space="preserve">Signaltafeln </t>
  </si>
  <si>
    <t>einschließlich Betonpfahl bzw. Rohrmast</t>
  </si>
  <si>
    <t>Montage Signaltafel</t>
  </si>
  <si>
    <t>Demontage Signaltafel</t>
  </si>
  <si>
    <t>Geschwindigkeitsprüfeinrichtung (GPE)</t>
  </si>
  <si>
    <t>PZB Magnet (500/1000/2000) montieren</t>
  </si>
  <si>
    <t>PZB versetzen (demontage und am Nachbargleis montieren)</t>
  </si>
  <si>
    <t>PZB demontieren</t>
  </si>
  <si>
    <t>Lagerung und Abtransport feldseitig</t>
  </si>
  <si>
    <t>Achszähler</t>
  </si>
  <si>
    <t>Siemens (2 Bohrungen)</t>
  </si>
  <si>
    <t>Achszählpunkt demontieren</t>
  </si>
  <si>
    <t xml:space="preserve">Gleissperre </t>
  </si>
  <si>
    <t xml:space="preserve">Kabel </t>
  </si>
  <si>
    <t>Errichten eines KVz 82 inkl. Sockel</t>
  </si>
  <si>
    <t>Kabelschrank Rückbau</t>
  </si>
  <si>
    <t>Rückbau eines KVz 82 inkl. Sockel</t>
  </si>
  <si>
    <t>Kabelverteiler Rückbau</t>
  </si>
  <si>
    <t>Weichen</t>
  </si>
  <si>
    <t>Austausch Elektrischer Weichenantrieb (WA)</t>
  </si>
  <si>
    <t>Montage Weichenhandschloss</t>
  </si>
  <si>
    <t>Stilllegung</t>
  </si>
  <si>
    <t>Ortsgestellte Baugleissperre</t>
  </si>
  <si>
    <t>Mechanisches Schlossdreieck</t>
  </si>
  <si>
    <t>Prüffahrten</t>
  </si>
  <si>
    <t>mind. 4h bzw. 1 Schicht a 8h ansetzen, abhängig von betrieblichen Gegebenheiten</t>
  </si>
  <si>
    <t>Innenanlage LST</t>
  </si>
  <si>
    <t xml:space="preserve">Anker erst 7 Tage nach dem Verpressen spannen </t>
  </si>
  <si>
    <t>Empfhlung: außerhalb des Druckbereichs der Gleise
(Werte  gültig für Schlaghammer, bei Vibrationshammer 10-15 % mehr Leistung)</t>
  </si>
  <si>
    <t xml:space="preserve"> (Zeitaufwand bezieht sich auf 1 m Achslänge)</t>
  </si>
  <si>
    <t>Achtung: zum Aushebevorgang HB ist das Nachbargleis zu sperren</t>
  </si>
  <si>
    <t>Sicherungsmaßnahmen mit HDI</t>
  </si>
  <si>
    <t>Bettung, Vorarbeiten und Nebenarbeiten</t>
  </si>
  <si>
    <t>Verfüllen von Gräben mit Verdichten</t>
  </si>
  <si>
    <t>Graben maschinell herstellen + Verbauarbeiten (Krings-Verbau) für Gräben mittlere Breite 1,50 m</t>
  </si>
  <si>
    <t>Gräben Tiefe 1,25-2,00m</t>
  </si>
  <si>
    <t>Gräben Tiefe 2,00-3,00m</t>
  </si>
  <si>
    <t>Gräben Tiefe 3,00-4,50m</t>
  </si>
  <si>
    <t>Gräben Tiefe 4,50-6,00m</t>
  </si>
  <si>
    <t>Sand- oder Betonauflager bis DN 250</t>
  </si>
  <si>
    <t>Sand- oder Betonauflager DN 250 bis DN 500</t>
  </si>
  <si>
    <t>Sand- oder Betonauflager &gt; DN 500</t>
  </si>
  <si>
    <t>Einbau Kabeltrog  (Beton) inkl. Erdarbeiten; alle Größen; Gleis- bzw. Straßenanbindung</t>
  </si>
  <si>
    <t>Einbau Kabeltrog (Kunststoffkabelkanal) inkl. Rammarbeiten; alle Größen; Gleis- bzw. Straßenanbindung</t>
  </si>
  <si>
    <t>Kabelschächte bis 2,50 m Tiefe</t>
  </si>
  <si>
    <t>ZW-Bagger aus dem Nachbargleis</t>
  </si>
  <si>
    <t>2. Stabilisierung (Gleise) mit Vermessung, auch für Durcharbeitung</t>
  </si>
  <si>
    <t>Hinweis: Umbau ist möglichst bergab zu planen</t>
  </si>
  <si>
    <t xml:space="preserve">Schnellumbaumaschine SUM 314 (SUZ 500 UVR "Mammut")
</t>
  </si>
  <si>
    <t>Hinweis: vorbereites Schotterplanum 4,10m breit, Feldseite extra verdichtet</t>
  </si>
  <si>
    <t>Hinweis: 150 - 180 Schwellen je nach Wagengattung</t>
  </si>
  <si>
    <t>Schwellentransportwagen</t>
  </si>
  <si>
    <t>Wasserstrahlen per Hand</t>
  </si>
  <si>
    <t>Freilegen von Bewehrung</t>
  </si>
  <si>
    <t>Bodenaushub mit Kettenbagger, verladen auf Bahnwagen (z.B. RES-Wagen) im Nachbargleis</t>
  </si>
  <si>
    <t>Bodenaushub mit Kettenbagger, verladen auf Lastwagen im Baufeld</t>
  </si>
  <si>
    <t>Bohrung herstellen (Schneckenbohrung verrohrt, Länge 10 m), Profil einstellen (ggf. Trägerfuß 0,5 m einbetonieren)</t>
  </si>
  <si>
    <t>Überbrückung Isolierstoß betriebsfertig verlegen und anschließen, einschl. Bohren</t>
  </si>
  <si>
    <t>Spannungssicherung einbauen, betriebsfertig verlegen einschl. aller Anschlüsse, Erdarbeiten und Befestigungen</t>
  </si>
  <si>
    <t>Mast-/Bauteilerde an Längserde anschließen, herstellen einer Verbindung für Erdung und Rückstromführunmg</t>
  </si>
  <si>
    <t>Betriebserde anschließen einschl. Abdeckung, betriebsfertig verlegen einschl. aller Anschlüsse, Erdarbeiten und Befestigungen</t>
  </si>
  <si>
    <t>Mast-/Bauteilerde an Schiene betriebsfertig verlegen einschl. aller Anschlüsse, Erdarbeiten und Befestigungen</t>
  </si>
  <si>
    <t xml:space="preserve">Längskettenwerk nur Fahrdrahtaustausch 1500 m am bestehendem Längskettenwerk mit Einzelausleger. Einziehen des Fahrdrahtes und einklemmen in Hänger. Verbinder einbauen und Fahrdraht regulieren.                                                             </t>
  </si>
  <si>
    <t>Randwegherstellung Kies</t>
  </si>
  <si>
    <t>Kennzeichnung erfolgt durch ein weißes Kreuz mit schwarzem Rand oder durch Verdecken.</t>
  </si>
  <si>
    <t>inkl. Rückbau Gleismagnet, ohne Rückbau Fundament. Nicht in Betrieb befindliches Signal.</t>
  </si>
  <si>
    <t>mittels 2-Wege Bagger von außen</t>
  </si>
  <si>
    <t>Demontage und Montage ohne Anpassung Anschlusskabel
Mit Anpassung Anschlusskabel in neuem Anschlussverteiler auf anderer Gleisseite +30min (ausklemmen, und neu einklemmen)</t>
  </si>
  <si>
    <t xml:space="preserve">Gegengleisanzeiger und Gegengleisersatzsignal
</t>
  </si>
  <si>
    <t>Signale Langsamfahrstelle bei Bauzuständen als ungültig kennzeichnen</t>
  </si>
  <si>
    <t>Montage des Signalauslegers (Stiel, Riegel und Arbeitsbühne) nach Rz S8000.2.x, S8000.4.x, S8000.6.x Signalausleger über alle überspannten Gleise</t>
  </si>
  <si>
    <t>Demontage Signalfundament, kleine Bauform</t>
  </si>
  <si>
    <t>Demontage Signalfundament, große Bauform</t>
  </si>
  <si>
    <t>in Betrieb befindliches Kabel (z.B. Mehrlängen einspleissen für Baufreiheit, es werden zeitgleich zwei Muffen mit Kabel-Mehrlänge eingefügt) ohne Prüfung</t>
  </si>
  <si>
    <t>Weichenhandschloss zur Herstellung der Folgeabhängigkeit zwischen Weiche und Baugleissperre montieren.
(kommt auf die Anzahl an Abhängigkeiten gem. PT1 an, hier ein Weichenhandschloss, eine Gs bereits eingebaut, Weiche kann unabhängig vom Betrieb gedreht werden)</t>
  </si>
  <si>
    <t>inkl. Gleissperrenschloss montieren, Gleissperre anklemmbar, mechanisch, ortsgestellt, inkl. 2 Stück Lagereisen für Signalständer, 2 Stück Signalständer mit Gs-Signal auf Lagereisen, 2 Stück Bockstangen einschl. der Schlösser zur Herstellung der Folgeabhängigkeit zwischen Weiche und Baugleissperre.</t>
  </si>
  <si>
    <t xml:space="preserve">Zur Herstellung der Folgeabhängigkeit zwischen mehreren Weichen und Baugleissperren montieren. Einschließlich Rückwand und Rohrmast, 1 Stück Schlossschieber und  Handschlösser, Anzahl der Handschlösser analog der Anzahl an Elementen der zu realisierenden Folgeabhängigkeit. </t>
  </si>
  <si>
    <t>Blockanpassungen Alttechnik: 3 Gl. + 2 Gl. ESTW Zentralblock, Weichenantriebe wurden über "Verbindungskabel mit Brückenschalter" zeitgleich an neue u. altes Stw angebunden und bei IBN nur noch umgeschaltet ohne Prüfung, 
4 Rückbau-Trupps (20 Signale), 1 Abnahmeprüfer</t>
  </si>
  <si>
    <t>Blockanpassungen Alttechnik: 10 Gl. Umbau Weichenantriebe von mech. auf neu während IBN. 3 Trupps Weichenrückbau, 7 Trupps Signalrückbau, 13 Trupps IBN Weichen neu+ 3 Trupps Weichenprüfung, 5 Trupps IBN Signal. 5 Abnahmeprüfer</t>
  </si>
  <si>
    <t>Neues ESTW-A 17 Signale, 6 Weichen
(IBN ESTW-A Straßkirchen)</t>
  </si>
  <si>
    <t>Neues ESTW-A 20 Signale, 11 Weichen
(IBN ESTW-A Mammendorf)</t>
  </si>
  <si>
    <t>Neues ESTW-A 27 Signale, 11 Weichen
(IBN ESTW-A Pleinting u Osterhofen)</t>
  </si>
  <si>
    <t>Neue ESTW-A (3x ESTW-A): 120 Signale, 50 
(ESTW Südwest Tutzing)</t>
  </si>
  <si>
    <t>Neues ESTW-UZ+3x ESTW-A: 120 Signale, 50 Weichen
(ESTW Südwest Geltendorf)</t>
  </si>
  <si>
    <t>Neues ESTW-UZ: 50 Signale, 50 Weichen
(IBN ESTW-UZ Mü-Laim Rbf)</t>
  </si>
  <si>
    <t>Neues ESTW-UZ+1x ESTW-A: 133 Signale, 27 Weichen
(ESTW 1.S-Bahn Stammstrecke)</t>
  </si>
  <si>
    <t>Neues ESTW-UZ (2x ESTW-UZ): 370 Signale, 169 Weichen
(IBN ESTW-UZ Pasing Nord und Süd)</t>
  </si>
  <si>
    <t xml:space="preserve">KS- u. HV-Signale nach Rz S8000.5.x, S8000.1.x, S8000.3.x auf vorhandenes Fundament montieren.
Nicht enthalten: Fundamentherstellung,  IBN des Signals und OLA Abschaltung und ohne Zu- und Abfahrt. </t>
  </si>
  <si>
    <t xml:space="preserve">* Wenn ein Prüf-ESTW (Test-Overhead zur Simulation ESTW-UZ) genutzt wird, muss nur Streckengleis zwischen Betriebsstelle mit neuem ESTW-A und Nachbarbetriebsstelle gesperrt werden. Wenn kein Prüf-ESTW genutzt wird, ist Softwarewechsel vor und nach BPS in ESTW-UZ nötig und gesamter ESTW-UZ Bereich muss gesperrt werden. Wenn gesamtes ESTW-UZ neu in Betrieb geht, ist ggf. kein Test-Overhead nötig.
Zeit gilt pro Streckengleis. Mit/ohne GWB. Je nach Blockschaltung ggf. Vollsperrung (beide Streckengleise) nötig. Probelok nötig. </t>
  </si>
  <si>
    <t>Montageschienen ein- oder ausbauen; (bei Ausbau: Neuschienen auflegen, verspannen inkl. Robelzug abladen)</t>
  </si>
  <si>
    <t>Massivüberbau abbrechen</t>
  </si>
  <si>
    <t>Abdichtung abtragen / separieren</t>
  </si>
  <si>
    <t>Spannungsausgleich ohne Schlussschweißung</t>
  </si>
  <si>
    <t>7. Leit- und Sicherungstechnik (LST)</t>
  </si>
  <si>
    <t>Auflagerträger anschweißen</t>
  </si>
  <si>
    <t>2 Lager je Seite</t>
  </si>
  <si>
    <t>2 Träger je Brücke und Seite</t>
  </si>
  <si>
    <t>2 Auflager je Seite ein Schweißtrupp
ggf. vorher an Auflagerbalken befestigt!</t>
  </si>
  <si>
    <t>Aussteifung einheben (Druckträger)</t>
  </si>
  <si>
    <t>z.B. Druckaussteifung unter der Hilfsbrücke</t>
  </si>
  <si>
    <t>Verankerung, Aussteifung und Gurtung</t>
  </si>
  <si>
    <t>Eventual-Position bei Aussteifung</t>
  </si>
  <si>
    <t>Auflagerknagge einbauen (anschweißen)</t>
  </si>
  <si>
    <t>Druckträger verschweißen, je Seite</t>
  </si>
  <si>
    <t>bei Kleinstmengen halben Wert ansetzen</t>
  </si>
  <si>
    <t>Stopfarbeiten (Bsp. 09-32 CSM) für Kleinstmengen</t>
  </si>
  <si>
    <t>Prüf- und Belastungsfahrt</t>
  </si>
  <si>
    <t>8. Sonstiges</t>
  </si>
  <si>
    <t>Bahnsteigkorpus</t>
  </si>
  <si>
    <t>Absperrung (Bauzaun) längs auf Mittelbahnsteig einrichten</t>
  </si>
  <si>
    <t>wenn die Kanten nacheinander ab-/umgebaut werden</t>
  </si>
  <si>
    <t xml:space="preserve">Leitungen/Kabel bauzeitlich sichern/verlegen </t>
  </si>
  <si>
    <t>bezogen auf Bahnsteiglänge</t>
  </si>
  <si>
    <t>Bahnsteigausstattung rückbauen</t>
  </si>
  <si>
    <t xml:space="preserve">Fundamente Bahnsteigkante rückbauen </t>
  </si>
  <si>
    <t>Bahnsteigneubau</t>
  </si>
  <si>
    <t xml:space="preserve">Fundamente Bahnsteigkante herstellen </t>
  </si>
  <si>
    <t>Fertigteilfundament</t>
  </si>
  <si>
    <t xml:space="preserve">Bahnsteigkante herstellen  </t>
  </si>
  <si>
    <t xml:space="preserve">Bahnsteigbelag herstellen  </t>
  </si>
  <si>
    <t xml:space="preserve">Bahnsteigausstattung herstellen  </t>
  </si>
  <si>
    <t xml:space="preserve">Bahnsteigbeleuchtung herstellen  </t>
  </si>
  <si>
    <t>Bahnsteigdach</t>
  </si>
  <si>
    <t>Bahnsteigdach rückbauen</t>
  </si>
  <si>
    <t>Fundamente und Stützen Bahnsteigdach herstellen</t>
  </si>
  <si>
    <t>Herstellung Bahnsteigdach</t>
  </si>
  <si>
    <t>Aufzug</t>
  </si>
  <si>
    <t>Baugrube ausheben</t>
  </si>
  <si>
    <t>Aufzugsschacht herstellen</t>
  </si>
  <si>
    <t>Aufmaß Schachtgerüst aufnehmen</t>
  </si>
  <si>
    <t>Zwischenraum verfüllen, lagenweise verdichten, Spundwandverbau rückbauen</t>
  </si>
  <si>
    <t>Anlieferung Schachtgerüst</t>
  </si>
  <si>
    <t>Montage Schachtgerüst</t>
  </si>
  <si>
    <t>Montage Aufzugsanlage</t>
  </si>
  <si>
    <t>Treppenanlage</t>
  </si>
  <si>
    <t>Rückbau Treppenanlage</t>
  </si>
  <si>
    <t>Rohbau Treppenanlage herstellen</t>
  </si>
  <si>
    <t>Blockstufen setzen</t>
  </si>
  <si>
    <t>Treppenhandlauf anbringen</t>
  </si>
  <si>
    <t>Schotterblech ziehen</t>
  </si>
  <si>
    <t>Verbauträger inkl. Auflagerträger abbrennen mind. 1,70 u. SOK</t>
  </si>
  <si>
    <t>Überbau komplettieren</t>
  </si>
  <si>
    <t>Lagerplatte einbauen</t>
  </si>
  <si>
    <t>Einbau PSS in Kleinmengen, Einbau mit konventionellen Geräten (Bagger)</t>
  </si>
  <si>
    <t>z.B. beim Einbau von Hilfsbrücken</t>
  </si>
  <si>
    <t>Baufreiheit für andere Gewerke/Bauzustand</t>
  </si>
  <si>
    <t>unterbrechungsfrei!</t>
  </si>
  <si>
    <t>Gründungen</t>
  </si>
  <si>
    <t>Ortbetongründungen</t>
  </si>
  <si>
    <t>Blockfundament bis 3 m³</t>
  </si>
  <si>
    <t>Abbindezeiten beachten!</t>
  </si>
  <si>
    <t>Blockfundament bis 13 m³</t>
  </si>
  <si>
    <t>Rammgründungen</t>
  </si>
  <si>
    <t>Pfahllänge bis 5m</t>
  </si>
  <si>
    <t>Großrohrlänge bis 5 m</t>
  </si>
  <si>
    <t>Pfahlkopf betonieren</t>
  </si>
  <si>
    <t>Kettenwerksabspannung/Radspanner</t>
  </si>
  <si>
    <t xml:space="preserve">VL, BEL, RL </t>
  </si>
  <si>
    <t>nach Baumaßnahmen/Rückbau Bauzustand</t>
  </si>
  <si>
    <t>Nachweis der Höhe und Seitenlage Fahrdraht durch Unternehmer</t>
  </si>
  <si>
    <t>Überbau einheben (inkl. Platte) auf Pressen lagern</t>
  </si>
  <si>
    <t>Zuschlag für Hilfsbrückenkette (2 hintereinander liegende Brücken)</t>
  </si>
  <si>
    <t>Feinschliff</t>
  </si>
  <si>
    <t>für Kleinstlängen bis 50 m, ohne Hebe- u. Verdichtgang, z.B. Zusammenhangsarbeiten bei Brücken</t>
  </si>
  <si>
    <t xml:space="preserve">Quertragwerk nach Kettenwerksumbau das Querfeld je Kettenwerk einregulieren </t>
  </si>
  <si>
    <t xml:space="preserve">Montage Mastschalter einschl. aller Bauteile </t>
  </si>
  <si>
    <r>
      <t xml:space="preserve">Montage Rohrschwenkausleger alle anderen Mastformen. Das Schwenkauslegergelenk wird zusätzlich montiert. </t>
    </r>
    <r>
      <rPr>
        <strike/>
        <sz val="8"/>
        <color rgb="FF00B0F0"/>
        <rFont val="DB Office"/>
        <family val="2"/>
      </rPr>
      <t/>
    </r>
  </si>
  <si>
    <t>Triebstromrückführung</t>
  </si>
  <si>
    <t>Leiterseil montieren (1.500 m)</t>
  </si>
  <si>
    <t>Abbau Bauteilerden, Schienenverbinder</t>
  </si>
  <si>
    <t>Ausbau Betriebserde</t>
  </si>
  <si>
    <t>Stahlüberbau 1-gleisig bis max. 20 m
Ausbau in einem Stück (keine Trennschnitte)</t>
  </si>
  <si>
    <t>Stahlüberbau über 20 m
Ausbau in Teilstücken (inkl. Trennschnitte)</t>
  </si>
  <si>
    <t>Erdbau</t>
  </si>
  <si>
    <t>Leistungsansatz beruht auf einer Menge von ca. 200 m3
Zeitaufwand abhängig von den örtlichen Randbedingungen (z.B. 200 m3)
50 cm starke Tragschicht (2-lagiger Einbau)</t>
  </si>
  <si>
    <t>stark abhängig von der gleisgebundenen Logistik und der Größe des eingesetzten Bagger (z.B. Oltg, veschwenkt, Signal im Schwenkbereich usw.?)
Erschwernisse in Verbaunähe sind gesondert zu betrachten!</t>
  </si>
  <si>
    <t>stark abhängig von der Umlaufzeit der LKW und der Größe des eingesetzten Bagger (Oltg, veschwenkt?,Begegnungsverkehr für LKW möglich)
Erschwernisse in Verbaunähe sind gesondert zu betrachten!</t>
  </si>
  <si>
    <t>stark abhängig von der Umlaufzeit der LKW und der Größe des eingesetzten Bagger (Oltg, veschwenkt?,Begegnungsverkehr für LKW möglich)
(keine beengten Verhältnisse / kein Verbau der parallel zur Verfüllung zurückgebaut werden muss)</t>
  </si>
  <si>
    <t>pumpfähigen Beton zur Hinterfüllung, 
Schnellerer Einbau möglich (ggf. Verdichtung mit Rüttler beachten)!
Aushärtezeit beachten (Mindestdruckfestigkeit)!</t>
  </si>
  <si>
    <t>Ermittlung der m2 nach tatsächlich eingebrachter Bohlenlänge
Einsatz von Doppelbohlen (Bohlenlänge 15 bis 20 m)
(Werte  gültig für Vibrationsbär, bei Dieselbär 10-15 % mehr Leistung und beim Pressen 50 % weniger Leistung)</t>
  </si>
  <si>
    <t xml:space="preserve">Spundwand einbringen Rammen, Baugrund leicht rammbar / lockerer Kies, Kies-Sand
</t>
  </si>
  <si>
    <t xml:space="preserve">Spundwand einbringen Rammen, Baugrund normal rammbar / sandig, kiesige bis lehmige Böden
</t>
  </si>
  <si>
    <t xml:space="preserve">Spundwand einbringen Rammen, Baugrund schwer rammbar / dicht gelagerte lehmige, kiesige Böden
</t>
  </si>
  <si>
    <t xml:space="preserve">Verrohrtes Bohren Ø60 cm (Länge 15 - 20 m)
</t>
  </si>
  <si>
    <t xml:space="preserve">Verrohrtes Bohren Ø120 cm (Länge 15 - 20 m)
</t>
  </si>
  <si>
    <t xml:space="preserve">Verrohrtes Bohren Ø150 cm (Länge 15 - 20 m)
</t>
  </si>
  <si>
    <t>Anker herstellen, Einbringen der temporären Anker
(Bohrloch herstellen (15m), Zugglied einführen, Suspension einpressen)</t>
  </si>
  <si>
    <t>Gurtung herstellen, 
(Schweißbaugrube herstellen, Konsolen und Gurtung anschweißen)</t>
  </si>
  <si>
    <t>Spundwand aussteifen Montage, einfache Konstruktion</t>
  </si>
  <si>
    <t>Spundwand aussteifen Montage, komplizierte Konstruktion</t>
  </si>
  <si>
    <t>Betonfertigteilplatten rückbauen, max. Höhe 50 cm je Element</t>
  </si>
  <si>
    <t>Stahlblechausfachung rückbauen, max. Höhe 50 cm je Element</t>
  </si>
  <si>
    <t>Mikropfähle (Länge 15 bis 20 m)</t>
  </si>
  <si>
    <t>abhängig vom Baugrund</t>
  </si>
  <si>
    <t>Arbeitsebene für Bohr- und Rammgeräte</t>
  </si>
  <si>
    <t>Vorbereitungsarbeiten</t>
  </si>
  <si>
    <t>12</t>
  </si>
  <si>
    <t>13</t>
  </si>
  <si>
    <t>Längserde betriebsfertig verlegen einschl. aller Anschlüsse, Erdarbeiten und Befestigungen/Rückstromführung</t>
  </si>
  <si>
    <t>Einbau Randweg auf der Hilfsbrücke (einseitig)</t>
  </si>
  <si>
    <t xml:space="preserve">Ausbau Hilfsbrücke
</t>
  </si>
  <si>
    <t xml:space="preserve">Rückbau Längsverbau (während Ausbau Hilfsbrücke)
</t>
  </si>
  <si>
    <t>Ausbau Randweg auf der Hilfsbrücke (einseitig)</t>
  </si>
  <si>
    <t>Kammerwand (Im Regelfall als Fertigteil) herstellen inkl. Verguss</t>
  </si>
  <si>
    <t>14</t>
  </si>
  <si>
    <t>15</t>
  </si>
  <si>
    <t>16</t>
  </si>
  <si>
    <t>17</t>
  </si>
  <si>
    <t>Verschub</t>
  </si>
  <si>
    <t>Rückbau Bestandsüberbau</t>
  </si>
  <si>
    <t>Einbau Hilfsbrücke (ggf. La auf Hilfsbrücke beachten!)
 Hilfsbrücke auf Elastomerlager</t>
  </si>
  <si>
    <t>Einbau Schwellen, Stoffe vom Lkw neben dem Gleis</t>
  </si>
  <si>
    <t>Betonschwellen, Antransport im Nachbargleis mit ZWB</t>
  </si>
  <si>
    <t>Verziehen der OL im Bogen oder Gerade je Kettenwerk im Längsfeld</t>
  </si>
  <si>
    <t>Verziehen der OL im Bogen oder Gerade je Einzelausleger</t>
  </si>
  <si>
    <t>Einbau / Ausbau einer festen, profilfreien Erde für den Bauzustand mit Einzelausleger</t>
  </si>
  <si>
    <t>Einbau / Ausbau einer festen, profilfreien Erde für den Bauzustand im Quertragwerk</t>
  </si>
  <si>
    <t>2. Stabilisierung (Gleise), auch für Durcharbeitung und Qualitätsstopfgang</t>
  </si>
  <si>
    <t>abhängig vom Gewicht und der Anzahl erforderlicher Trennschnitte</t>
  </si>
  <si>
    <t>ca. 1h je Teilstück</t>
  </si>
  <si>
    <t>Ansatz für 200-300 m3 Erdarbeiten</t>
  </si>
  <si>
    <t>Abdichtung Überbau (Voranstirch, 2-lagen Dichtungsbahn)
(keine beengten Platzverhältnisse)</t>
  </si>
  <si>
    <t>Einfahren mittels Self-Propelled Modular Transporter (SPMT)</t>
  </si>
  <si>
    <t>bis max. 150-200 t</t>
  </si>
  <si>
    <t>Überbau einheben</t>
  </si>
  <si>
    <t>Beinhaltet einheben, ausrichten und absetzen
für ca. 30 min Nachbargleis mit sperren</t>
  </si>
  <si>
    <t>Ausrichten der Hilfsbrücken zueinander</t>
  </si>
  <si>
    <t>Mittelstütze für Hilfsbrückenkette einheben und verankern</t>
  </si>
  <si>
    <t>Fundament/Gründung im Vorfeld zu erstellen, Aushärtezeiten Beton berücksichtigen, Werksfertigung der Stützkonstruktion im Werk</t>
  </si>
  <si>
    <t>Achtung: TSP wird zum Ende 2. Seite benötigt, idealerweise noch vor Stopfarbeiten.
Ausbau des Längsverbau erfolgt parallel zum Ausbau der Hilfsbrücke (Abbrennen 1,50 unter Schwellenoberkante) 3-4 Träger oder Bohlen</t>
  </si>
  <si>
    <t>Stützen betonieren (Logistik maßgebend)</t>
  </si>
  <si>
    <t>Austausch Längskettenwerk mit Einzelausleger, Regelbauart Re 200 betriebsfertig montieren und regulieren. Ohne Gründung und Mast stellen -eine Kettenwerkslänge</t>
  </si>
  <si>
    <t>Endzustand</t>
  </si>
  <si>
    <t xml:space="preserve">Rückbau </t>
  </si>
  <si>
    <t>Rückbau Masten</t>
  </si>
  <si>
    <t>Rückbau Stahlmast bis 10 m Länge</t>
  </si>
  <si>
    <t>Rückbau Betonmast bis 10 m Länge</t>
  </si>
  <si>
    <t>Rückbau Fundamente</t>
  </si>
  <si>
    <t>inklusive Transport Lagerplatz</t>
  </si>
  <si>
    <t>inklusive Abtransport und Verfüllung Baugrube</t>
  </si>
  <si>
    <t>Kabelverteiler beschalten und einbauen</t>
  </si>
  <si>
    <t>Kabel in  Kabelschrank einziehen und auflegen</t>
  </si>
  <si>
    <t>Kabelschrank errichten</t>
  </si>
  <si>
    <t>Meter</t>
  </si>
  <si>
    <t>Einbau Baugleissperre, anklemmbar</t>
  </si>
  <si>
    <t>inkl. Löcher bohren, Anschlusskabel verlegen, Funktionsprobe durchführen</t>
  </si>
  <si>
    <t>Montage ohne anschließende Funktionsprüfung, kann in Zugpausen erfolgen</t>
  </si>
  <si>
    <t xml:space="preserve">Montage ohne IBN + Abnahme. Für dauerhafte/bauzeitliche La. </t>
  </si>
  <si>
    <t>an vorhandenem Signalträger (Pfosten, Signal)</t>
  </si>
  <si>
    <t>Gründung Rammpfahl   Signalfundament, große Bauform</t>
  </si>
  <si>
    <t>Gründung Rammpfahl  Signalfundament, kleine Bauform</t>
  </si>
  <si>
    <t>Als Lichtsignal einschließlich Mast auf vorhandenem Fundament montieren, neues Signal auf rüsten, aufstellen, anschließen, einstellen und ausrichten.</t>
  </si>
  <si>
    <t>Abbrennen Träger</t>
  </si>
  <si>
    <t>Annahme:  100 m inkl. Schienenfußklammern verlegen</t>
  </si>
  <si>
    <t>Schnellumbaumaschine SUM 315 ("Büffel")</t>
  </si>
  <si>
    <t>Portalkran PK 1-20 ES</t>
  </si>
  <si>
    <t>paralell zu Erdarbeiten (Aushub); Abbruch einschließlich Abtransport auf LKW &lt;8unter normalen Verhältnissen)</t>
  </si>
  <si>
    <t>Oberleitung (OL)</t>
  </si>
  <si>
    <t>Ansatz gilt bei Kleinstmengen auch für den Hebe- Verdichtgang</t>
  </si>
  <si>
    <t>Transport von Weichengroßteilen</t>
  </si>
  <si>
    <t>Ansatz gilt für 1 Weichengroßteil (Stark abhängig vom Tranportweg und der Größe)</t>
  </si>
  <si>
    <t xml:space="preserve">Neubau OL 1000-1500m. 2x befahren (1. Fahrt mit 8 KN und 2. Fahrt mit 100 KN Anpresskraft Stromabnehmer) </t>
  </si>
  <si>
    <t>Abhängig vom Abschnitt, Anzahl Brücken etc.</t>
  </si>
  <si>
    <t xml:space="preserve">Hinweis:
Die ATWS kann nur im gesperrten Arbeitsgleis in geeigneten Zugpausen oder einer Sperrpause erfolgen. </t>
  </si>
  <si>
    <t>Rückbau</t>
  </si>
  <si>
    <t>Rückbau Kabelschacht</t>
  </si>
  <si>
    <t>Kabelschacht Gr. II rückbauen</t>
  </si>
  <si>
    <t>Kabelschacht Gr. V rückbauen</t>
  </si>
  <si>
    <t>Rückbau Entwässerung</t>
  </si>
  <si>
    <t>Entwässerungsschacht rückbauen</t>
  </si>
  <si>
    <t>Entwässerungsleitung rückbauen</t>
  </si>
  <si>
    <t>Gleis</t>
  </si>
  <si>
    <t>alle über-spannten 
Gl</t>
  </si>
  <si>
    <t>Abkürzung</t>
  </si>
  <si>
    <t>Quadratmeter</t>
  </si>
  <si>
    <t>Kubikmeter</t>
  </si>
  <si>
    <t>Kilometer</t>
  </si>
  <si>
    <t>Stück</t>
  </si>
  <si>
    <t>Tonne</t>
  </si>
  <si>
    <t>Minuten</t>
  </si>
  <si>
    <t>Stunden</t>
  </si>
  <si>
    <t>Verwendete Einheiten und deren Abkürzungen</t>
  </si>
  <si>
    <t>Kabel öffnen zum Muffen</t>
  </si>
  <si>
    <t>Kampfmittelsondierung: siehe 8. Sonstiges</t>
  </si>
  <si>
    <t>ggf. einschl. Kabelkanäle</t>
  </si>
  <si>
    <t>i.d.R. bis max. 200 m, danach unwirtschaftlich</t>
  </si>
  <si>
    <t>Feinjustierung der Lager
paralleles Arbeiten (alle Lager gleichzeitig); Aushärtungzeit beachten</t>
  </si>
  <si>
    <t xml:space="preserve">Bahnsteigkantenelemente rückbauen  </t>
  </si>
  <si>
    <t>abhängig von der Größe der Bahnsteigkanten</t>
  </si>
  <si>
    <t>ca. 15 min je Schaltgruppe</t>
  </si>
  <si>
    <t>Behelfsbahnsteig (Komplettbahnsteig ohne Ausstattung)</t>
  </si>
  <si>
    <t>Planum nach Rückbau Altbahnsteig</t>
  </si>
  <si>
    <t>Abdeckstein aufsetzen</t>
  </si>
  <si>
    <t>Bahnsteigentwässerung (Kastenrinne)</t>
  </si>
  <si>
    <t>Kabeltiefbau (Kabelabzweigkästen)</t>
  </si>
  <si>
    <t>Leerrohrpaket (Längsttrasse 2 x 4)</t>
  </si>
  <si>
    <t>Behelfsbahnsteig (ohne Ausstattung)</t>
  </si>
  <si>
    <t>Aushärtezeiten beachten</t>
  </si>
  <si>
    <t>Baugrube ausheben nach Rückbau Altanlage</t>
  </si>
  <si>
    <t>bei Komplettneubau siehe Tabelle Bahnkörper-Tiefbau</t>
  </si>
  <si>
    <t>Mittelbahnsteig</t>
  </si>
  <si>
    <t>Vorfertigung im Werk</t>
  </si>
  <si>
    <t>Winkelelemente für Stirnseite und Rückseite</t>
  </si>
  <si>
    <t>Kernbohrungen DN 100</t>
  </si>
  <si>
    <t>ca. 10-15 cm Dicke</t>
  </si>
  <si>
    <t>Geländer setzen (ohne Fundament)</t>
  </si>
  <si>
    <t>bezogen auf Kantenlänge (Sauberkeitsschicht)
(bei Komplettneubau siehe Tabelle Bahnkörper-Tiefbau)</t>
  </si>
  <si>
    <t>ohne Abdeckstein (für Kante mit inkludierter Abdeckung Faktor 0,8)</t>
  </si>
  <si>
    <t>ohne Kernbohrungen für Kabeltiefbau und Entwässerung</t>
  </si>
  <si>
    <t>Mast mit Fundament, Leuchten, inkl. anschließen</t>
  </si>
  <si>
    <t>Schal- und Bewehrungsarbeiten aus Tabelle Sonstiger Ingenieurbau</t>
  </si>
  <si>
    <t>Spundwand-Positionen aus Tabelle Überführungen</t>
  </si>
  <si>
    <t>Kabelverlegung aus Tabelle LST</t>
  </si>
  <si>
    <t>Randstein (für Bahnsteighinterkante oder Gehwegbegrenzung) herstellen</t>
  </si>
  <si>
    <t>Bahnsteigböschung profilieren / Fertigrasen verlegen</t>
  </si>
  <si>
    <t>Verschwenken der Gleise vor und hinter einer Baustelle (Baustellenumfahrung) um ca. 4 m aus der Achse mit jeweils 120 m Verschwenkbereiche</t>
  </si>
  <si>
    <t>Rüstzeiten für Stopfmaschinen</t>
  </si>
  <si>
    <t>psch</t>
  </si>
  <si>
    <t>Abnahme/Mängelbeseitigung durch Auftragnehmer</t>
  </si>
  <si>
    <t>Fertigstellen der Anlage und "Eigenabnahme"</t>
  </si>
  <si>
    <t>Abnahmen</t>
  </si>
  <si>
    <t>Gleissperre</t>
  </si>
  <si>
    <t>Signal</t>
  </si>
  <si>
    <t>Signalausleger/ -brücke</t>
  </si>
  <si>
    <t>Weiche</t>
  </si>
  <si>
    <t>elektr. Prüfung</t>
  </si>
  <si>
    <t>abhängig von der Anzahl der zu prüfenden Fahrstraßen, welche vom Element betroffen sind</t>
  </si>
  <si>
    <t>abhängig von der Anzahl der Abhängigkeiten (Schloßdreieck)</t>
  </si>
  <si>
    <t>mechan. und elektrische Prüfung</t>
  </si>
  <si>
    <t>Prüffahrt durchführen</t>
  </si>
  <si>
    <t>Stellen Betonmast einschl. Ausrichten mit Einsatz ZWB</t>
  </si>
  <si>
    <t>Gleissperrung</t>
  </si>
  <si>
    <t>OL-Abschaltung</t>
  </si>
  <si>
    <t>Prüf- und Belastungsfahrt durchführen</t>
  </si>
  <si>
    <t>Kampfmittel</t>
  </si>
  <si>
    <t>Hinweis: 2 Wochen vor Baubeginn, Auswertung 1 Woche</t>
  </si>
  <si>
    <t>Kampfmittelsondierung durchführen</t>
  </si>
  <si>
    <t>i.d.R. 1 Bohrung pro Gründungspunkt</t>
  </si>
  <si>
    <t>ca. 3 Stück/h bei 6 m Tiefe</t>
  </si>
  <si>
    <t>gilt für Montage und Demontage</t>
  </si>
  <si>
    <t>Automatisches Warnsystem (ATWS)</t>
  </si>
  <si>
    <t>ATWS mit integrierter FA</t>
  </si>
  <si>
    <t>Bomben bergen</t>
  </si>
  <si>
    <t>Munition bergen</t>
  </si>
  <si>
    <t>Baugelände/Sträucher/Bäume</t>
  </si>
  <si>
    <t>Baustraße für Normalverkehr herrichten</t>
  </si>
  <si>
    <t>Baustraße für Großgeräte und Schwerlastverkehr herrichten</t>
  </si>
  <si>
    <t>Geländeoberfläche</t>
  </si>
  <si>
    <t>Kolonne mit 1 ZWB + Fahrer, 3 Arbeiter, 1 schienengebundenes Fahrzeug zur Logistik</t>
  </si>
  <si>
    <t>Erdaushub Kopflöcher gleisseitig (händisch)</t>
  </si>
  <si>
    <t>Hinweis zur Baulogistik: pro 100m LSW 1 Zwei-Wege-Bagger effizient, ab 300m-500m LSW Einsatz 2. ZWB effizient, bei Einsatz von &gt;= 3 ZWB muss Logistikkonzept sehr ausgeklügelt sein
ZWB: "Kurzheckvariante" ist zu bevorzugen bzw. Gleisabstand ist zu beachten! Wenn keine direkte Zufahrten möglich, zusätzl. Versorgungsfahrten einplanen</t>
  </si>
  <si>
    <t>Zwischen Kampfmittelsondierung und Beginn der Hauptarbeiten mind. 4 Wochen einplanen, da in diesem Zeitraum die Auswertungen erfolgen und im Bedarfsfall weitere Sondierungen erforderlich sind</t>
  </si>
  <si>
    <t>Hinweis: Nach Errichtung der LSW sind folgende Nacharbeiten/abschließenden Tätigkeiten durchzuführen
a) für die Erdung die Erdungsverbinder einbauen
b) falls erforderlich die Treppen und Geländer an den Fluchttüren einzubauen (feldseitig)
c) die Abdeckkappen zu montieren
d) ggf. Mängelbeseitigung und VOB-Abnahme
e) als Abschluss die Übergabe an den Anlagenverantwortlichen (ALV)</t>
  </si>
  <si>
    <t>Hinweis: 
a) Vor den Arbeiten ist die Einweisung in die Örtlichkeit und die Kabeleinweisung durchzuführen
b) Begehungen, Vermessung, Beweissicherung und Baugrunduntersuchungen durchführen
c) Kabelsuchschachtung und ggf. Kabelumverlegungen durchführen</t>
  </si>
  <si>
    <t>Rückbau komplettes  Längskettenwerk 1500 m mit Rückbau Tragseil, Radspanner, Verbinder, Ausleger, Fahrdraht</t>
  </si>
  <si>
    <t>Ortbeton oder Pfahlkopf maschinell</t>
  </si>
  <si>
    <t>Rückbau Mastfundament (Oberleitung) Handgerät</t>
  </si>
  <si>
    <t>Montage Isolator im Querfeld (Oberes und unteres Richtseil) für Bauzwischenzustände</t>
  </si>
  <si>
    <t>Montage eines Mehrgleisauslegers max. 18m</t>
  </si>
  <si>
    <t xml:space="preserve">Austausch komplettes Längskettenwerk inkl. Fahrdraht in einer durchgängigen unterbrechungsfreien Sperrpause. Sperrpause fürs Arbeitsgleis und Sperrung Nachbargleis nur in Zugpausen. Nach jeder Sperrpause wird der Eisenbahnbetrieb wieder aufgenommen. Rückbau Kettenwerk inkl. Fahrdraht und Einzelausleger pro Stützpunkt. Neubau Kettenwerk: Tragseil ziehen, Y-Beiseil und Hänger mit Bindedraht provisorisch montieren, Isalator einbauen, Fahrdraht einziehen. (Mit Erstellung als Provisorium  kann der Betrieb wieder aufgenommen werden). Fertigmontage: Einbau Verbinder und Regulierung Kettenwerk. Oberleitungsmessfahrt druchführen.  Auswerrten und ggf. anschließend regulieren der Oberleitungsanlage. 
Abnahmen: bestehend aus Erdungsabnahmebegehung und Oberleitungsabnahmebefahrung.  </t>
  </si>
  <si>
    <t>GPE montieren</t>
  </si>
  <si>
    <t>GPE demontieren</t>
  </si>
  <si>
    <t>Dabei ist die Frage zu stellen, ob das Bohrgerät  von unten befestigt werden kann.</t>
  </si>
  <si>
    <t>Nicht enthalten: Fundamentherstellung, IBN des Signals und OLA Abschaltung, Signalgondeln werden inkl. Signalschirme mit eingehangen.</t>
  </si>
  <si>
    <t>IBN ist nicht enthalten, Betankung, Zufliegen nicht enthalten.</t>
  </si>
  <si>
    <t>IBN ist nicht enthalten, Zufahrt Bagger nicht enthalten.</t>
  </si>
  <si>
    <t>Signalfundemente werden meist bis ca. 80 cm unter Erdniveau abgebrochen.</t>
  </si>
  <si>
    <t>A</t>
  </si>
  <si>
    <t>Adern</t>
  </si>
  <si>
    <t>Annahme : 100 m Stamm - /  Stichkabel verlegen 
Achtung ohne öffnen und schließen der Kabelgefäßsysteme</t>
  </si>
  <si>
    <t>Aderanzahl entscheidend  Beispiel: Zeitaufwand für 4 Adern ca. 1 h &amp; je höher die Aderanzahl desto mehr Zeit wird benötigt</t>
  </si>
  <si>
    <t>in Betrieb befindliches Kabel (z.B. Mehrlängen einfügen für Baufreiheit, es werden zeitgleich zwei Kabelschränke mit Mehrlänge eingefügt) ohne Prüfung. Kabelschrank und Rangierungen bereits vorbereitet. Ablauf: Keine Betriebsspleissung möglich, das gesamte Kabel wird geschnitten, es werden alle Adern aufgelegt, geprüft und wieder in Betrieb genommen.
alle Bereiche von betroffenen Elementen müssen für die Dauer der Kabelarbeiten gesperrt werden.</t>
  </si>
  <si>
    <t>Austausch eines bestehenden Weichenantriebs (z.B. IBN eines neuen ESTW auf unverändertem Spurplan mit Einbindung von neuen WA an den selben Weichen oder nur Tausch des WA, ohne Änderungen am Übertragungsgestänge) inkl. Rückbau alter WA, Einbau neuer WA, Abnahmeprüfung
Achtung: Weiche bietet keinen Flankenschutz während WA nicht an Weiche montiert ist.</t>
  </si>
  <si>
    <t>Baufeldfreimachung Rodung (Strauchwerk)</t>
  </si>
  <si>
    <t>für bauvorbereitende Maßnahmen mind. 1 Tag einplanen in Abhängigkeit der Örtlichkeit</t>
  </si>
  <si>
    <t>Hinweis: Material: Aluelemente, Sockel aus Beton; Arbeitsgleis: gesperrt, OLA ausgeschaltet, Nachbargleis: auf 120 km/h begrenzt (La)</t>
  </si>
  <si>
    <t>Transport und Einbringen der Gründungsrohre (bis 4,5-5,0 m)</t>
  </si>
  <si>
    <t>bei 24h -Arbeit, in Abhängigkeit vom Baugrund</t>
  </si>
  <si>
    <t>bei normalem Boden </t>
  </si>
  <si>
    <t>Transport und Einbringen der Gründungsrohre (über 5,0 m)</t>
  </si>
  <si>
    <t>Sauberkeitsschicht (Beton) einbringen</t>
  </si>
  <si>
    <t>Hinweis: Aushärtzeiten Betons beachten!</t>
  </si>
  <si>
    <t xml:space="preserve">Stützen ausrichten </t>
  </si>
  <si>
    <t>Einbau Sockelelemente (Beton)</t>
  </si>
  <si>
    <t>0,5 m x 5 m=2,5 m2 </t>
  </si>
  <si>
    <t> 5-6 Elemente</t>
  </si>
  <si>
    <t> Wenn bei Farbkonzept keine Vorsortierung erfolgt ist</t>
  </si>
  <si>
    <t>Beschilderung (Tür, Pfostennummerierung Rettungswege)</t>
  </si>
  <si>
    <t>Erdbau für Erdung</t>
  </si>
  <si>
    <t>Einheben Sonderkonstruktion(Torsionsbalken) und Montage Wandelemente</t>
  </si>
  <si>
    <t>Zp</t>
  </si>
  <si>
    <t>5. Personenverkehrsanlagen</t>
  </si>
  <si>
    <t>Wert</t>
  </si>
  <si>
    <t>0.</t>
  </si>
  <si>
    <t>Spundwand abbrennen, kürzen 1,70 m unter SO</t>
  </si>
  <si>
    <t>mittlere Größe der Baugrube (150 bis 250 m2) entspricht 1x Tagesleistung; 1x Tag Aushärtezeit berücksichtigen!</t>
  </si>
  <si>
    <t>Ausschalfrist 2 Tage (Seitenschalung), Aushärtezeit Unterseite</t>
  </si>
  <si>
    <t>Fugen Fahrbahnübergangskonstruktion, 1-gleisiger Überbau (einbauen und vergießen)</t>
  </si>
  <si>
    <t>Leitungen/Kabel bauzeitlich freilegen (Handschachtung ohne Belag)</t>
  </si>
  <si>
    <t>Bahnsteigbeleuchtungsmast rückbauen, aufladen</t>
  </si>
  <si>
    <t>Fundament Bahnsteigbeleuchtungsmast rückbauen</t>
  </si>
  <si>
    <t>Mast mit Leuchten (Oberleitung beachten), ohne Elektroarbeiten</t>
  </si>
  <si>
    <t>Bahnsteigrückbau komplett</t>
  </si>
  <si>
    <t xml:space="preserve">Bahnsteigbelag rückbauen, Komplettrückbau und Entsorgung </t>
  </si>
  <si>
    <t>auch für bewehrte Fertigteilfundamente
Rückbau weiterer Fundamente (z. B. Vitrinen, Wetterschutzhaus, Dachstützen) nicht berücksichtigt.
Faktor 0,2, wenn Fundamente abgestemmt werden müssen</t>
  </si>
  <si>
    <t>bezogen auf Bahnsteiglänge (Fertigteil-Bahnsteig inkl. Fundamente)</t>
  </si>
  <si>
    <t>Min. bei halbseitigem Rückbau, Max. bei Rückbau über Bahnsteigbreite (für Holzkonstruktionen Faktor 0,3), Oberleitung beachten</t>
  </si>
  <si>
    <t>Erdbau aus Tabelle Bahnkörper-Tiefbau, beengte Verhältnisse beachten</t>
  </si>
  <si>
    <t>Erdbau aus Tabelle Bahnkörper-Tiefbau, beengte Verhältnisse beachten, Oberleitung beachten</t>
  </si>
  <si>
    <t>in -1-Ebene</t>
  </si>
  <si>
    <t>Aushärtezeiten Fundamente beachten (Ortbeton)</t>
  </si>
  <si>
    <t>Standard-Dächer wie z.B. Zwiesel, Boidenheim</t>
  </si>
  <si>
    <t>Mittelbahnsteig konventionell (für modulare Bahnsteige Faktor 0,7)</t>
  </si>
  <si>
    <t>bezogen auf Bahnsteiglänge (Abfallbehälter, Sitzbank 15 min bis Wetterschutzhaus 60-90 min) 
Außenbahnsteig Faktor 0,6</t>
  </si>
  <si>
    <t>bezogen auf Bahnsteiglänge
Außenbahnsteig Faktor 0,6</t>
  </si>
  <si>
    <t>bezogen auf Länge der Kabeltrasse (2 MA)</t>
  </si>
  <si>
    <t>bezogen auf Bahnsteiglänge (Erdbau aus Tabelle Bahnkörper-Tiefbau)
(3 MA + kl. Radlader)</t>
  </si>
  <si>
    <t>Erdbau aus Tabelle Bahnkörper-Tiefbau (3 MA + Minibagger)</t>
  </si>
  <si>
    <t>inkl. Abzweige (4 MA + Minibagger bzw. kl. Radlader)</t>
  </si>
  <si>
    <t>Pflaster, Minimalwert für manuelle Verlegung (1 MA), Maximalwert für maschinelle Verlegung (3 MA + kl.Radlader bzw. Pflasterverlegemaschine)</t>
  </si>
  <si>
    <t>Sperrung einrichten</t>
  </si>
  <si>
    <t>Sperrung aufheben</t>
  </si>
  <si>
    <t>Hinweis: Material Stahlbeton (Ortbeton); Arbeitsgleis gesperrt</t>
  </si>
  <si>
    <t>ca. 15 - 30 Minuten für Sperrung einrichten laut Betra</t>
  </si>
  <si>
    <t>Oberleitung abschalten und Erdungsvorrichtung einbauen (Schaltgruppen)</t>
  </si>
  <si>
    <t>Erdungsvorrichtung ausbauen und Oberleitung einschalten (Schaltgruppen)</t>
  </si>
  <si>
    <t>Förderleistung max. 800 m3 pro Stunde</t>
  </si>
  <si>
    <t>Förderleistung max. 300 m3 pro Stunde</t>
  </si>
  <si>
    <t>Rampe herstellen</t>
  </si>
  <si>
    <t xml:space="preserve">Annahme: Trägerlänge ca. 14m; die ersten Meter mit Vibriergerät, letzten 3m mit einem Schlaghammer </t>
  </si>
  <si>
    <t>m²</t>
  </si>
  <si>
    <t>Annahme: Betonsohlenstärke ca. 0,20m; Baustellenbegebenheiten sind unterschiedlich und zu beachten</t>
  </si>
  <si>
    <t>Menge und Tiefe der Injektion pro Bohrung für die Herstellung der Unterfangung abhängig von der Größe und den statischen Voraussetzungen; Randbedingungen sind zu klären</t>
  </si>
  <si>
    <t>Abhängig: Baustellenbegebenheiten; Materialanlieferung; Kolonnenstärke</t>
  </si>
  <si>
    <t>Tag</t>
  </si>
  <si>
    <t>Abhängig: Bombenfund Außerort; Innerort; Havariekonzept</t>
  </si>
  <si>
    <t>Abhängig: Art der Munition; Punktuel oder Flächenmäßig; Fundstelle; Havariekonzept</t>
  </si>
  <si>
    <t>Bodenoberschicht abräumen Stärke ca. 30 cm</t>
  </si>
  <si>
    <t>Abhängig: Baugrundbeschaffenheit; Stärke der Aufbauschichten; Breite ca. 5,50m</t>
  </si>
  <si>
    <t>Bäume fällen und roden &lt;= 50 cm Umfang (ebene Fläche)</t>
  </si>
  <si>
    <t>Bäume fällen und roden &gt; 50 cm Umfang (ebene Fläche)</t>
  </si>
  <si>
    <t xml:space="preserve">Abhängig vom Standort der Bäume; Gerätewahl; Haevester ca, 3 Min Pro Baum; roden
5 min Fällen + 5 min Roden, Woodcraker mit Personal, Bagger mit Personal (Referenz: 150 Bäume an 3 Tage a 8 h und ebene Fläche) </t>
  </si>
  <si>
    <t xml:space="preserve">Abhängig vom Standort der Bäume; Gerätewahl; Haevester ca, 3 Min Pro Baum; roden
7 min Fällen + 7 min Roden, Woodcraker mit Personal, Bagger mit Personal (Referenz: 140 Bäume an 4 Tage a 8 h und ebene Fläche) </t>
  </si>
  <si>
    <t>Bäume fällen und roden &gt; 50 cm Umfang (Böschungsbereich)</t>
  </si>
  <si>
    <t>10 min Fällen + 10 min Roden, Personal mit Kleingerät, Bagger mit Bediener (Referenz: 50 Bäume an 2 Tage a 8 h und Böschungsbereich)</t>
  </si>
  <si>
    <t>Abhängig: Baugrundbeschaffenheit; Stärke der Aufbauschichten; Breite ca. 3,50m und 0,3 m stark mit Betonrecycling</t>
  </si>
  <si>
    <t>Rampe herstellen (2000 m3, als Auffahrrampe für Großgeräte )</t>
  </si>
  <si>
    <t>Rampe vom Böschungsfuss auf den Bahndamm als Auffahrrampe für Großgeräte wie z.B. Rammgerät (Kettenbagger, Erbauwalzzug 7,0 to, Rüttelplatte, 2x Personal)</t>
  </si>
  <si>
    <t>Rückbau Signalausleger</t>
  </si>
  <si>
    <t>LZB-Kabel ausbauen</t>
  </si>
  <si>
    <t>Herstellung Außenschächte inkl. Erdarbeiten</t>
  </si>
  <si>
    <t>Beschränkte Höhe z.B. unter Hilfsbrücken und Überbauten</t>
  </si>
  <si>
    <t>Abdichtung Widerlager- und Flügelwand, bis 3-fach Anstrich</t>
  </si>
  <si>
    <t>gilt für Montage und Demontage bis 100 m Länge</t>
  </si>
  <si>
    <t>gilt für Montage und Demontage von 100 bis 250 m Länge</t>
  </si>
  <si>
    <t>gilt für Montage und Demontage von 250 bis 500 m Länge</t>
  </si>
  <si>
    <t>gilt für Montage und Demontage von 500 bis 750 m Länge</t>
  </si>
  <si>
    <t>gilt für Montage und Demontage ab 750 m Länge</t>
  </si>
  <si>
    <t>Rückbau Fundament nicht enthalten, örtliche Zugriffsmöglichkeiten beachten</t>
  </si>
  <si>
    <t>LZB-Kabel einbauen und fixieren</t>
  </si>
  <si>
    <t>Richtwert 600 m pro Schicht</t>
  </si>
  <si>
    <t>Abladen aus Fans-Wagen aus Nachbargleis; Grundschotter inkl. Planieren mit Raupe, Verdichten mit Walze</t>
  </si>
  <si>
    <t>Abladen aus LKW; Grundschotter inkl. Planieren mit Raupe und Verdichten mit Rüttelplatte</t>
  </si>
  <si>
    <t>Wechsel Schrankenantrieb</t>
  </si>
  <si>
    <t>Schrankenantrieb aufbauen</t>
  </si>
  <si>
    <t>Schrankenantrieb abbauen</t>
  </si>
  <si>
    <t>Wechsel Schrankenbaum</t>
  </si>
  <si>
    <t>5 min je Schrankenbaum abbauen</t>
  </si>
  <si>
    <t>15 min je Schrankenantrieb abbauen</t>
  </si>
  <si>
    <t>Wechsel Andreaskreuz</t>
  </si>
  <si>
    <t>Andreaskreuz aufbauen</t>
  </si>
  <si>
    <t>Andreaskreuz abbauen</t>
  </si>
  <si>
    <t>5 min je Andreaskreuz abbauen</t>
  </si>
  <si>
    <t>Wechsel Lichtzeichen</t>
  </si>
  <si>
    <t>Lichtzeichen aufbauen</t>
  </si>
  <si>
    <t>Lichtzeichen abbauen</t>
  </si>
  <si>
    <t>15 min je Lichtzeichen abbauen</t>
  </si>
  <si>
    <t>Schrankenbaum aufbauen</t>
  </si>
  <si>
    <t>Schrankenbaum abbauen</t>
  </si>
  <si>
    <t>Ein- und Ausschaltkontakt</t>
  </si>
  <si>
    <t>Ein- und Ausschaltkontakt aufbauen</t>
  </si>
  <si>
    <t>Ein- und Ausschaltkontakt abbauen</t>
  </si>
  <si>
    <t>20 min je Schrankenantrieb aufbauen</t>
  </si>
  <si>
    <t>5 min je Schrankenbaum aufbauen</t>
  </si>
  <si>
    <t>5 min je Andreaskreuz aufbauen</t>
  </si>
  <si>
    <t>30 min je Lichtzeichen aufbauen</t>
  </si>
  <si>
    <t>Generell werden hierfür nur natürlich Zugpausen genommen, da man innerhalb von 3 Sekunden das Gleis wieder verlassen kann.</t>
  </si>
  <si>
    <t>Signale für BÜ</t>
  </si>
  <si>
    <t>Bei einen Bahnübergang gibt es nur eine Technik die Signale verwendet und dies ist US</t>
  </si>
  <si>
    <t>60 min je Signal aufbauen</t>
  </si>
  <si>
    <t>30 min je Signal abbauen</t>
  </si>
  <si>
    <t>BÜ-Belag</t>
  </si>
  <si>
    <t>Arbeiten am BÜ-Belag</t>
  </si>
  <si>
    <t>Teillänge von 500 m ist konstruktionsbedingt</t>
  </si>
  <si>
    <t>Bauvorbereitung - Einmessen Stützpunkte (SP)</t>
  </si>
  <si>
    <t>Bohren und Einkleben Befestigungsbolzen (4 St. /SP)</t>
  </si>
  <si>
    <t>Pos. entfällt bei Befestigungsschienen</t>
  </si>
  <si>
    <t>Montage Stützpunkte</t>
  </si>
  <si>
    <t>Montage Deckenstromschiene</t>
  </si>
  <si>
    <t>Montage Rückleiter-/Erdungsseil, einschl. Verbinder</t>
  </si>
  <si>
    <t>Einziehen Fahrdraht, Einbau Stromverbinder</t>
  </si>
  <si>
    <t>Einbau Trenner</t>
  </si>
  <si>
    <t>Einbau Schalter</t>
  </si>
  <si>
    <t>Feinregulage, Werksabnahme</t>
  </si>
  <si>
    <t>Abnahmen/Messfahrten s. Pos. 06.09. ff</t>
  </si>
  <si>
    <t>Vorbereitung</t>
  </si>
  <si>
    <t>Montage</t>
  </si>
  <si>
    <t>Fahrdraht</t>
  </si>
  <si>
    <t>ÜS-Signal aufbauen</t>
  </si>
  <si>
    <t>ÜS-Signal abbauen</t>
  </si>
  <si>
    <t>&gt; 160 Kmh, keine Sperrung erforderlich, muss aber als Zugfahrt beantragt werden (Trasse muss verfügbar sein)</t>
  </si>
  <si>
    <t>abhängig von der Schienentemperatur</t>
  </si>
  <si>
    <t>aluminotherm. Schweißen (Skv) 24-26 mm Lückenweite für alle Profile</t>
  </si>
  <si>
    <t>aluminotherm. Schweißen (Skvl) bis 50 mm Lückenweite für alle Profile</t>
  </si>
  <si>
    <t>stark abh. von der Tiefe und der Größe des Schachtes</t>
  </si>
  <si>
    <t>im Anschlussbereich</t>
  </si>
  <si>
    <t>Bauen im Bestand, bis 35m in 8h-Schicht</t>
  </si>
  <si>
    <t>Bauen im Bestand, bis 33m in 8h-Schicht</t>
  </si>
  <si>
    <t>siehe 7. Leit- und Sicherungstechnik Pos. 07.03.08</t>
  </si>
  <si>
    <t>Abladen vor Kopf aus Mfs-Wagen; Grundschotter inkl. Planieren mit ZWB; Verdichtung mit Rüttelplatte (Vorkopfarbeiten)</t>
  </si>
  <si>
    <t>Abladen vor Kopf aus Res-Wagen; Grundschotter inkl. Planieren mit ZWB; Verdichten mit Rüttelplatte (Vorkopfarbeiten)</t>
  </si>
  <si>
    <t>Pro Platte kann man von ca. 20 Minuten ausgehen, abhängig vom System, z.B. bei Strail muss die komplette Verspannung gelöst werden. Dies kann aber auch in natürlichen Zugpausen erfolgen.</t>
  </si>
  <si>
    <t>zusätzlicher Faktor Nagetierschutz 0,75 auf vorherige Positionen</t>
  </si>
  <si>
    <t>zusätzlicher Faktor 0,5 bei Belegung des vorhandenen Kabeltrogsystems &gt; 100%</t>
  </si>
  <si>
    <t>Verfüllschotter einbauen je m Gleis</t>
  </si>
  <si>
    <t>Verfüllschotter einbauen je Stunde</t>
  </si>
  <si>
    <t>Kabel verlegen</t>
  </si>
  <si>
    <t>Kabel aus vorhandenem Kabelgefäßsystem umverlegen</t>
  </si>
  <si>
    <t>Annahme: 100 m Kabel unabhängig vom Durchmesser verlegen
Kupferkabel vom Gleis in Trog verlegen unabhängig vom Durchmesser, Verlegung direkt in Kabeltrog (Führungsrollen in Trog)
In der Regel geschieht dies vor der Sperrung.</t>
  </si>
  <si>
    <t xml:space="preserve">Kupferkabel vom Gleis direkt in Kabeltrog verlegen (Führungsrollen im Trog), Prüfen, ob von außerhalb des Gleisbereich möglich.
</t>
  </si>
  <si>
    <t>Verlegen in Rohrtrassen ist i.d.R. sehr viel zeitaufwendiger</t>
  </si>
  <si>
    <t>Kabel verlegen in Rohrtrassen (nicht älter als 15 Jahre)</t>
  </si>
  <si>
    <t>Kabel verlegen in Rohrtrassen (älter als 15 Jahre)</t>
  </si>
  <si>
    <t>Kabelmessungen</t>
  </si>
  <si>
    <t>Stromschienenaufläufe einhängen</t>
  </si>
  <si>
    <t>2 Arbeiter</t>
  </si>
  <si>
    <t>2 Arbeiter
Pos. eigentlich immer, da die Summe der Einbauteile Stromschiene, Dilatationen und Stromschienenaufläufe nicht der Planungslänge entspricht bzw. auch nicht entsprechen kann</t>
  </si>
  <si>
    <t>2 Arbeiter
Neubau, Träger sind bereits ausgefahren, 1 Träger/5m</t>
  </si>
  <si>
    <t>Stromschienen und Dilatationen mit Laschenstößen verbinden</t>
  </si>
  <si>
    <t>2 Arbeiter
je Verbindung ein Satz mit 2 Laschen, 4 Huck-Bolzen, 4 Schließringen</t>
  </si>
  <si>
    <t>Stromschienenkopfschutzbleche montieren</t>
  </si>
  <si>
    <t>2 Arbeiter
Werden an jedem Trägerstandort auf der Oberseite der Stromschiene montiert und mit Nieten befestigt, je Trägerstandort 2 Stromschienenkopfschutzbleche. Die Stromschienenkopfschutzbleche sind aus Edelstahl und schützen die Stromschiene bei Längenausdehnung vor Abrieb durch die Stromschienenträger</t>
  </si>
  <si>
    <t>Einspeisepunkte/Kabelanschlusslasche montieren</t>
  </si>
  <si>
    <t>2 Arbeiter
je Einspeisepunkt eine Lasche, 1 Anschlusslasche, 2 Huck-Bolzen und 2 Schließringe</t>
  </si>
  <si>
    <t>Abstandshalter für die Stromschienenschutzabdeckung auf der Schutzabdeckung montieren (zwischen den Stromschienenträgern)</t>
  </si>
  <si>
    <t>Schutzabdeckung Stromschienenträger montieren</t>
  </si>
  <si>
    <t>Schutzabdeckung Aufläufe montieren</t>
  </si>
  <si>
    <t>Abdeckhauben für Kabelanschlüsse montieren</t>
  </si>
  <si>
    <t>Hinweis: Notwendige Kabelverlegearbeiten sind als Aktivität auch noch erforderlich, aber zeitlich vergleichbar mit denen der anderen Gewerke.</t>
  </si>
  <si>
    <t>Regulierung Stromschiene</t>
  </si>
  <si>
    <t>2 Arbeiter
Länge =  100m, Material bereits ausgefahren</t>
  </si>
  <si>
    <t>siehe Katalogposition 07.01.05.xx</t>
  </si>
  <si>
    <t>3 Arbeiter
Länge =  100m</t>
  </si>
  <si>
    <t>bei Notwendigkeit (siehe Bemerkung)
Passlänge für Stromschiene zuschneiden und bohren</t>
  </si>
  <si>
    <t>Rückbau Stromschiene in umgekehrter Reihenfolge. Die Huckbolzen stellen eine nicht lösbare Verbindung dar und müssen für den Wiederaufbau erneuert werden. Alle anderen Teile können je nach Zustand wieder verwendet werden.</t>
  </si>
  <si>
    <t>Weitere Leistungen</t>
  </si>
  <si>
    <t>DC Schutzversuche bei neu errichteten bzw. geänderten Anlagen nach Vorgabe DB Energie</t>
  </si>
  <si>
    <t>Geodätische Einmessung Stromschienenanlage (neu oder geändert)</t>
  </si>
  <si>
    <t>Straßengebunden, 4 h Gesamtdauer als Richtwert</t>
  </si>
  <si>
    <t>z.B. für das Einschieben des Betonüberbaus</t>
  </si>
  <si>
    <t>z.B. für den Überbau-Einhub</t>
  </si>
  <si>
    <t>inkl. Schweißung, Feinschliff und LST</t>
  </si>
  <si>
    <t>Abhängig: Untergrundbeschaffenheit; Baustellengegebenheiten</t>
  </si>
  <si>
    <t>Bahnübergangsbelag</t>
  </si>
  <si>
    <t>Erdbau (Unterbau) und Belag (Pflaster)
Rampe ans Gleis: obere Breite ca. 6,50m</t>
  </si>
  <si>
    <t>Stromschienenträger auf Bockschwellen montieren</t>
  </si>
  <si>
    <t>Stromschiene (Regellänge 18m) in die Träger einhängen und fixieren, so weit möglich die Lücken für die Dilatationen (Element zur Aufnahme von Längenausdehnungen +/-) berücksichtigen</t>
  </si>
  <si>
    <t>6 Arbeiter
Stromschienen bereits ausgefahren. Die Festpunkte fixieren die Stromschiene an einem Stromschienenträger und bestehen aus zwei Klemmen, diese werden direkt am Stromschienenträger rechts und links auf der Stromschiene montiert. Zwischen zwei Festpunkten ist eine Dilatation angeordnet.</t>
  </si>
  <si>
    <t>Position für Bauablauf einplanen, zeitl. Ansätze nicht relevant</t>
  </si>
  <si>
    <t>analog zum Neubau, bei Wiederverwendung gleiche Zeitansätze</t>
  </si>
  <si>
    <t>01.01.</t>
  </si>
  <si>
    <t>01.03.</t>
  </si>
  <si>
    <t>01.02.</t>
  </si>
  <si>
    <t>01.</t>
  </si>
  <si>
    <t>01.04.</t>
  </si>
  <si>
    <t>01.05.</t>
  </si>
  <si>
    <t>02.02.</t>
  </si>
  <si>
    <t>02.01.</t>
  </si>
  <si>
    <t>Umbau Weiche/ Kreuzung</t>
  </si>
  <si>
    <t>Instandhaltung Weiche/ Kreuzung</t>
  </si>
  <si>
    <t>Rüstzeiten für Fließband-/ Hebetechnik</t>
  </si>
  <si>
    <t>02.03.</t>
  </si>
  <si>
    <t>02.04.</t>
  </si>
  <si>
    <t>02.05.</t>
  </si>
  <si>
    <t>02.06.</t>
  </si>
  <si>
    <t>02.07.</t>
  </si>
  <si>
    <t>02.08.</t>
  </si>
  <si>
    <t>02.09.</t>
  </si>
  <si>
    <t>02.10.</t>
  </si>
  <si>
    <t>02.11.</t>
  </si>
  <si>
    <t>02.12.</t>
  </si>
  <si>
    <t>02.</t>
  </si>
  <si>
    <t>03.01.</t>
  </si>
  <si>
    <t>03.02.</t>
  </si>
  <si>
    <t>03.03.</t>
  </si>
  <si>
    <t>03.04.</t>
  </si>
  <si>
    <t>03.05.</t>
  </si>
  <si>
    <t>03.06.</t>
  </si>
  <si>
    <t xml:space="preserve">03. </t>
  </si>
  <si>
    <t xml:space="preserve">04. </t>
  </si>
  <si>
    <t>04.01.</t>
  </si>
  <si>
    <t>04.02.</t>
  </si>
  <si>
    <t>Personenverkehrsanlagen</t>
  </si>
  <si>
    <t>Erdbau/ Tiefbau</t>
  </si>
  <si>
    <t>Baugrubenverbau/ -sicherung, Gründung</t>
  </si>
  <si>
    <t>Gründungen/ Fundament</t>
  </si>
  <si>
    <t>Bohrpfahl herstellen/ sonstige Pfähle</t>
  </si>
  <si>
    <t xml:space="preserve">Herstellung Zufahrt/ Arbeitsebene für Baugerät </t>
  </si>
  <si>
    <t>Widerlager/ Rahmenwände abbrechen</t>
  </si>
  <si>
    <t>Spundwand ziehen (Spundwand rückbauen/ ziehen) Baugrund leicht rammbar/ lockerer Kies, Kies-Sand</t>
  </si>
  <si>
    <t>Spundwand ziehen, Baugrund normal rammbar/ sandig, kiesige bis lehmige Böden</t>
  </si>
  <si>
    <t>Spundwand ziehen, Baugrund schwer rammbar/ dicht gelagerte lehmige, kiesige Böden</t>
  </si>
  <si>
    <t>Widerlager/ Pfeiler</t>
  </si>
  <si>
    <t>Überbau/ Bauwerk verfahren</t>
  </si>
  <si>
    <t>Überbau/ Bauwerk einschieben</t>
  </si>
  <si>
    <t>Verschubweg in der Regel ca. 20 m, 4-8 h  Gesamtdauer als Richtwert</t>
  </si>
  <si>
    <t>Überbau/ Bauwerk einheben</t>
  </si>
  <si>
    <t>Aushub/ Verfüllung, Handarbeiten ohne Gerät; bis 1,75 m ohne Verbauarbeiten</t>
  </si>
  <si>
    <t>abhängig von Aus-/ Eingleisstelle des ZWB</t>
  </si>
  <si>
    <t>Umbauzug SUM 311/ 312</t>
  </si>
  <si>
    <t>Recycling Schotter und Untergrund, Einbau Neu- und Recyclingstoffe mit PSS/ MVS, Verdichtung, 1x Stopfen</t>
  </si>
  <si>
    <t>Einbau PSS/ FSS 30cm mit SSV100 inkl. Verdichtung</t>
  </si>
  <si>
    <t>Einbau PSS/ FSS/ Grundschotter mit KSEM inkl. Verdichtung (je Schicht ein Arbeitsgang)</t>
  </si>
  <si>
    <t>abhängig von Aus-/ Eingleisstelle des Zw-baggers</t>
  </si>
  <si>
    <t>Umbau Weiche/  Kreuzung</t>
  </si>
  <si>
    <t>Umrüsten von/ auf Stahlschwellen</t>
  </si>
  <si>
    <t>Rüsten zum Schwellenwechsel/  Gleisumbau/  Ausfädeln je</t>
  </si>
  <si>
    <t>bei Neubau begleitend zum PSS-Einbau bis zu 10m/ h möglich</t>
  </si>
  <si>
    <t>inkl. versandfertig Verladen auf Bahnwagen</t>
  </si>
  <si>
    <t>mit Gleisrückbau, Einbau PSS (30 cm) und Bodenaustausch (30 cm), inkl. Schweißen und Befahrbarkeit herstellen, inkl. OL- und LST-Arbeiten, inkl. Schienenbearbeitung</t>
  </si>
  <si>
    <t>mit Gleisrückbau und Einbau PSS (30 cm), inkl. Schweißen und Befahrbarkeit herstellen, inkl. OL- und LST-Arbeiten, inkl. Schienenbearbeitung</t>
  </si>
  <si>
    <t>einschl. Trennschnitte, aufladen auf Bahnwagen und verfahren; z.B. Weichendemontageplatz, kein Schotterrückbau, kein Lückenschluss</t>
  </si>
  <si>
    <t>Achtung: zzgl. Aushärtezeit
TSP bzw. beide Gleise gesperrt. Nur Längsverbau, wenn als Auflager für Hilfsbrücke Bohrpfahl oder Bohrträger/ Rammträger zum Einsatz kommt.</t>
  </si>
  <si>
    <t>Schalen/ Bewehren/ Betonieren Fundament</t>
  </si>
  <si>
    <t>Schalen/ Bewehren/ Betonieren Wand</t>
  </si>
  <si>
    <t>Auf-/ Abrüstzeiten der Maschinen</t>
  </si>
  <si>
    <t>05.</t>
  </si>
  <si>
    <t>05.01.</t>
  </si>
  <si>
    <t>05.02.</t>
  </si>
  <si>
    <t>05.03.</t>
  </si>
  <si>
    <t>05.04.</t>
  </si>
  <si>
    <t>Verstärkerleitung, Bahnenergieleitung, Rückleitung</t>
  </si>
  <si>
    <t>06.01.</t>
  </si>
  <si>
    <t>06.02.</t>
  </si>
  <si>
    <t>06.03.</t>
  </si>
  <si>
    <t>06.04.</t>
  </si>
  <si>
    <t>06.05.</t>
  </si>
  <si>
    <t>06.06.</t>
  </si>
  <si>
    <t>06.07.</t>
  </si>
  <si>
    <t>06.08.</t>
  </si>
  <si>
    <t>06.09.</t>
  </si>
  <si>
    <t>06.10.</t>
  </si>
  <si>
    <t>UT-/ HET-Taste</t>
  </si>
  <si>
    <t>UT-/ HET-Taste einbauen</t>
  </si>
  <si>
    <t>UT-/ HET-Taste ausbauen</t>
  </si>
  <si>
    <t>60 min je Ein-/ Ausschaltkontakt aufbauen</t>
  </si>
  <si>
    <t>15 min je Ein-/ Ausschaltkontakt abbauen</t>
  </si>
  <si>
    <t>Kabelschrank/ -verteiler</t>
  </si>
  <si>
    <r>
      <rPr>
        <strike/>
        <sz val="10"/>
        <color rgb="FFFF0000"/>
        <rFont val="DB Office"/>
        <family val="2"/>
      </rPr>
      <t xml:space="preserve">Stellen </t>
    </r>
    <r>
      <rPr>
        <sz val="10"/>
        <rFont val="DB Office"/>
        <family val="2"/>
      </rPr>
      <t>Mast (ohne Übernahme Kettenwerk)</t>
    </r>
  </si>
  <si>
    <r>
      <t>Baufreiheit OL</t>
    </r>
    <r>
      <rPr>
        <strike/>
        <sz val="10"/>
        <color rgb="FFFF0000"/>
        <rFont val="DB Office"/>
        <family val="2"/>
      </rPr>
      <t xml:space="preserve"> verziehen</t>
    </r>
  </si>
  <si>
    <t>Deckenstromschiene (DSS)- Teillänge 500 m</t>
  </si>
  <si>
    <t>Stromschienenanlage Gleichstrom-S-Bahn</t>
  </si>
  <si>
    <t>06.11.</t>
  </si>
  <si>
    <t>06.12.</t>
  </si>
  <si>
    <t>07.</t>
  </si>
  <si>
    <t>Bahnübergänge (BÜ)</t>
  </si>
  <si>
    <t>07.01.</t>
  </si>
  <si>
    <t>07.02.</t>
  </si>
  <si>
    <t>07.03.</t>
  </si>
  <si>
    <t>Fahrten</t>
  </si>
  <si>
    <t>16,7/ 50 Hz</t>
  </si>
  <si>
    <t>Sperrungen/ OL-Abschaltung</t>
  </si>
  <si>
    <t>16,7/ 50Hz</t>
  </si>
  <si>
    <t>08.01.</t>
  </si>
  <si>
    <t>08.02.</t>
  </si>
  <si>
    <t>08.03.</t>
  </si>
  <si>
    <t>08.04.</t>
  </si>
  <si>
    <t>08.05.</t>
  </si>
  <si>
    <t>08.06.</t>
  </si>
  <si>
    <r>
      <rPr>
        <strike/>
        <sz val="10"/>
        <color rgb="FFFF0000"/>
        <rFont val="DB Office"/>
        <family val="2"/>
      </rPr>
      <t>Einbau</t>
    </r>
    <r>
      <rPr>
        <sz val="10"/>
        <rFont val="DB Office"/>
        <family val="2"/>
      </rPr>
      <t xml:space="preserve"> Überbau/ Bauwerk</t>
    </r>
  </si>
  <si>
    <t>Kettenwerksabspannung/ Radspanner</t>
  </si>
  <si>
    <t>Auswechslung halbe Zungenvorrichtung, einschl. Schweißarbeiten</t>
  </si>
  <si>
    <t>halbe Zungenvorrichtung, 300 er Weiche</t>
  </si>
  <si>
    <t>halbe Zungenvorrichtung, 1200 er Weiche</t>
  </si>
  <si>
    <t>Mastschalter aus-/einbolzen (reine Arbeitsausführung)</t>
  </si>
  <si>
    <t>Kontrolle OLA im Weichenbereich</t>
  </si>
  <si>
    <t>OLA über Weiche bis EW 760 kontrollieren</t>
  </si>
  <si>
    <t>Kettenwerk im Weichenbereich auf Schäden kontrollieren, ggf. regulieren
Messen 2x Seitenlage Kreuzung, 2x B-Maß Doppelausleger bei Kreuzung, 2x B-Maß Stammgleis Stützpunkt vor u. hinter Weiche,  1x C-Maß Weichenverbindung/Streckentrenner, 2x Seitenlage Wechselhänger</t>
  </si>
  <si>
    <t>OLA über Weiche EW 1200 kontrollieren</t>
  </si>
  <si>
    <t>OLA über Weiche EKW 190/500 kontrollieren</t>
  </si>
  <si>
    <t>OLA über Weiche DKW 190 kontrollieren</t>
  </si>
  <si>
    <t>OLA über Weiche DKW 500 kontrollieren</t>
  </si>
  <si>
    <t>Kontrolle OLA im Gleisbereich</t>
  </si>
  <si>
    <t>Einordnung im Bauablauf: sobald das Gleis in Endlage gestopft ist
Favorisierte Fahrzeuge: ZW-Montagefahrzeug (Schörling) oder Motorturmwagen (MTW),  bei geringem Gleisradius und hohen Abzugskräften sind Schörling oder MTW geeigneter; Ansatz: 50m durchschnittliche Längsspannweite; hierfür ist eine 12-14m lange, ebene und befestigte Fläche aus Schotter, verdichtetem Material, Strailplatten oder ähnlichem notwendig</t>
  </si>
  <si>
    <t>Ola über Gleis kontrollieren</t>
  </si>
  <si>
    <t>Ein- und Ausbau Streckentrenner</t>
  </si>
  <si>
    <t>Favorisierte Fahrzeuge: ZW-Montagefahrzeug (Schörling), Aufgrund Größe und Gewicht des Streckentrenners ist eine größere Arbeitsbühne vorteilhaft, hierfür ist eine 12-14m lange, ebene und befestigte Fläche aus Schotter, verdichtetem Material, Strailplatten oder ähnlichem notwendig</t>
  </si>
  <si>
    <t>Streckentrenner &lt;120km/h einbauen</t>
  </si>
  <si>
    <t>Einbau Streckentrenner inkl. Isolator im Tragseil und befahrbar für Befahrgeschwindigkeit unter 120km/h regulieren</t>
  </si>
  <si>
    <t>Streckentrenner &gt;120km/h einbauen</t>
  </si>
  <si>
    <t>Einbau Streckentrenner inkl. Isolator im Tragseil inkl. befahrbar regulieren für Befahrgeschwindigkeit über 120km/h</t>
  </si>
  <si>
    <t>Streckentrenner ohne Fahdrahttausch ausbauen</t>
  </si>
  <si>
    <t>Ausbau Streckentrenner inkl. Isolator im Tragseil inkl. Einbau Fahrdrahtstoß</t>
  </si>
  <si>
    <t>Streckentrenner mit Fahrdrahttausch ausbauen</t>
  </si>
  <si>
    <t>Ausbau Streckentrenner inkl. Isolator im Tragseil inkl. Fahrdrahttausch bis 150m, 
Fahrdrahttausch ist erforderlich, wenn die zulässige Anzahl an Fahrdrahtstößen überschritten ist, bei Fahrdrahttausch entfällt der Fahrdrahtstoß</t>
  </si>
  <si>
    <t>Ein- und Ausbau Bau-Isolator</t>
  </si>
  <si>
    <t>Favorisierte Fahrzeuge: ZW-Hubarbeitsbühne (EVO, ART), ZW-Montagefahrzeug (Schörling), eine 12-14m lange, ebene und befestigte Fläche aus Schotter, verdichtetem Material, Strailplatten oder ähnlichem</t>
  </si>
  <si>
    <t>Bau-Isolator einbauen</t>
  </si>
  <si>
    <t>Einbau eines Bauisolators in Seilen oder Drähten
im Kettenwerk 2 Stück, in Querfeldern 1 Stück / bei SPOR 2 Stück,</t>
  </si>
  <si>
    <t>Bau-Isolator ausbauen</t>
  </si>
  <si>
    <t xml:space="preserve">Ausbau eines Bauisolators aus Seilen oder Drähten
im Kettenwerk 2 Stück, in Querfeldern 1 Stück / bei SPOR 2 Stück, </t>
  </si>
  <si>
    <t>Bau-Isolator mit Fahrdrahttausch ausbauen</t>
  </si>
  <si>
    <t>Ausbau eines Bauisolators aus dem Fahrdraht inkl. Fahrdrahttausch bis 150m
Fahrdrahttausch ist erforderlich, wenn die zulässige Anzahl an Fahrdrahtstößen überschritten ist, bei Fahrdrahttausch entfällt der Fahrdrahtstoß</t>
  </si>
  <si>
    <t>Ein- und Ausbau Brücke über Streckentrenner</t>
  </si>
  <si>
    <t xml:space="preserve">Brücke über Streckentrenner einbauen </t>
  </si>
  <si>
    <t>Einbau Überbrückung eines Streckentrenners bzw. Isolators im Tragseil mit Stromverbinder,
bei häufigen Schalthandlungen ggfs. Schalter vorsehen</t>
  </si>
  <si>
    <t xml:space="preserve">Brücke über Streckentrenner ausbauen </t>
  </si>
  <si>
    <t>Ausbau Überbrückung eines Streckentrenners bzw. Isolators im Tragseil mit Stromverbinder</t>
  </si>
  <si>
    <t>Regulierung Einzelstützpunkt und Quertragwerk</t>
  </si>
  <si>
    <t>Einzelstützpunkt regulieren</t>
  </si>
  <si>
    <t>Anpassen der Fahrdrahtlage inkl. Messen, ggfs. mit Anpassung des Auslegers</t>
  </si>
  <si>
    <t xml:space="preserve">Quertragwerk regulieren (bis 3 Gleise)
</t>
  </si>
  <si>
    <t>Regulieren des Quertragwerkes z.B. bei Kettenwerksrückbau, die Abschaltung der benachbarten Schaltgruppen ist zu berücksichtigen</t>
  </si>
  <si>
    <t>Richtseil- und Fahrdrahttausch</t>
  </si>
  <si>
    <t>Richtseil bis zwei Seitenhalter tauschen</t>
  </si>
  <si>
    <t>Richtseiltausch unteres Richtseil von Isolator bis Isolator inkl. 2 Seitenhalter
die Abschaltung der benachbarten Schaltgruppen ist zu berücksichtigen, erforderlich, bei BzII 50mm2 Richtseil im Bestand,
i.d.R nach Ausbau eines Isolators aus dem Richtseil</t>
  </si>
  <si>
    <t>Richtseil SPOR bis zwei Seitenhalter tauschen</t>
  </si>
  <si>
    <t>Richtseiltausch unteres und oberes Richtseil von Isolator bis Isolator inkl. 2 Seitenhalter
die Abschaltung der benachbarten Schaltgruppen ist zu berücksichtigen, erforderlich, bei BzII 50mm2 Richtseil im Bestand,
i.d.R nach Ausbau eines Isolators aus dem Richtseil</t>
  </si>
  <si>
    <t>Fahrdraht bis R=150m ohne Hänger tauschen</t>
  </si>
  <si>
    <t>Fahrdrahttausch bis 150m ohne Hängertausch
Fahrdrahttausch ist erforderlich, wenn die zulässige Anzahl an Fahrdrahtstößen überschritten ist, nicht gleichzeitig mit Ausbau des Streckentrenners oder Isolators verwenden</t>
  </si>
  <si>
    <t>Fahrdraht bis R=1500m (ganze Nachspannlänge) tauschen</t>
  </si>
  <si>
    <t xml:space="preserve">Fahrdrahttausch inkl. Stromverbinder ohne Hängertausch
bei geringem Gleisradius und hohen Abzugskräften oder großen Längen sind Schörling oder Motorturmwagen (MTW) geeigneter
</t>
  </si>
  <si>
    <t>Mastsicherung mit Seilen und Schraubankern herstellen</t>
  </si>
  <si>
    <t>Montage der Seile an Mast und Schraubanker inkl. Spannen (ohne Schraubanker)
Fahrdrahttausch ist erforderlich, wenn die zulässige Anzahl an Fahrdrahtstößen überschritten ist, nicht gleichzeitig mit Ausbau des Streckentrenners oder Isolators verwenden</t>
  </si>
  <si>
    <t>Rohrschwenkausleger tauschen</t>
  </si>
  <si>
    <t>Montage eines Rohrschwenkauslegers inkl. Demontage des Bestandsauslegers
Favorisierte Fahrzeuge: bei geringem Gleisradius und ohen Abzugskräften sind Schörling oder MTW geeigneter, bei Doppelausleger 2St</t>
  </si>
  <si>
    <t>Messen</t>
  </si>
  <si>
    <t>Messen der Fahrdrahtlage (Höhe und B-Maß) am befahrenen Stützpunkt mit optischem Lot
die Messung erfolgt bezüglich der vorhandenen Gleislage (IST-Lage), Ansatz: 50m durchschnittliche Längsspannweite</t>
  </si>
  <si>
    <t>Erdung und Vermaschung WE Weiche EW 190/300 nicht isoliert herstellen</t>
  </si>
  <si>
    <t>Erdung und Vermaschung WE Weiche EW 500/760 nicht isoliert herstellen</t>
  </si>
  <si>
    <t>Erdung und Vermaschung WE Weiche EW 1200 nicht isoliert herstellen</t>
  </si>
  <si>
    <t>Erdung und Vermaschung WE Weiche EKW 190 nicht isoliert herstellen</t>
  </si>
  <si>
    <t>Erdung und Vermaschung WE Weiche EKW 500 herstellen
Weiche nicht isoliert</t>
  </si>
  <si>
    <t>Erdung und Vermaschung WE Weiche DKW 190/500 nicht isoliert herstellen</t>
  </si>
  <si>
    <t>Erdungs- und Vermaschungsarbeiten im Weichenbereich - Weiche isoliert</t>
  </si>
  <si>
    <t>Erdung und Vermaschung WE Weiche EW 190/300 isoliert herstellen</t>
  </si>
  <si>
    <t>Erdung und Vermaschung WE Weiche EW 500/760 isoliert herstellen</t>
  </si>
  <si>
    <t>Erdung und Vermaschung WE Weiche EW  1200 isoliert herstellen</t>
  </si>
  <si>
    <t>Erdung und Vermaschung WE Weiche EKW 190 isoliert herstellen</t>
  </si>
  <si>
    <t>Erdung und Vermaschung WE Weiche EKW 500 isoliert herstellen</t>
  </si>
  <si>
    <t>Erdung und Vermaschung WE Weiche EKW 190/500 isoliert herstellen</t>
  </si>
  <si>
    <t>Erdungs- und Vermaschungsarbeiten Drosselstoß/BÜ/Nähe Unterwerk</t>
  </si>
  <si>
    <t>Einordnung im Bauablauf nach dem Schweißen</t>
  </si>
  <si>
    <t>Erdung und Vermaschung bei Drosselstoß herstellen</t>
  </si>
  <si>
    <t>Gleisdrossel: Montage durch LST, Anschluss der Erdungsverbinder und Drosselmitten durch E&amp;V
Erdungsdrossel (z.B. Rückleiter Unterwerk Ebs 15.11.16): Montage und Anschluss durch E&amp;V
Mitwirkung LST notwendig</t>
  </si>
  <si>
    <t>Erdung und Vermaschung bei BÜ herstellen</t>
  </si>
  <si>
    <t>Annahme: Mittelgroßer BÜ
Erdung aller Objekte im BÜ Bereich
Mitwirkung LST notwendig</t>
  </si>
  <si>
    <t>Erdung und Vermaschung in Unterwerk-Nähe herstellen</t>
  </si>
  <si>
    <t>Verlegen 2x Ersatzrückleiter, Umklemmen Rückleiter, 2x 150mm² CU gemäß Ebs 15.11.25/26 auf Ersatzrückleiter
Mitwirkung DB Energie notwendig</t>
  </si>
  <si>
    <t>Ein und Rückbau Erdung und Vermaschung freie Strecke</t>
  </si>
  <si>
    <t>Erdung und Vermaschung 1km GE/SE freie Strecke einbauen</t>
  </si>
  <si>
    <t>Einbau Erdung- und Vermaschung nichtisolierte Schiene
Objekterden von Oberleitungsmasten, LST-/TK-/50Hz-Anlagen, Bauwerken
Gleis- und Schienenverbinder
Betriebsfertiges Verlegen in Erd-/Schotterbereich inkl. Unterquerung von Kabeltrögen, Befestigung im Schwellenbereich, Herstellung und Anschluss der Verbinder/Erdungen an den Schienen und Bauteilen gemäß Regelzeichnungen
Einsatz von Gleiswagen, Schubkarre
Im Bauablauf nach dem Schweißen, ggfs. parallel mit Längserde räumen; koordiniert mit bzw. nach Randweg/Verbauten/Tiefenentwässerung/ Kabelwegearbeiten
Ansatz für mittleren Mastabstand 50m, Schienenverbinder alle 100m, Gleisverbinder alle 200m</t>
  </si>
  <si>
    <t>Erdung und Vermaschung 1km GE/SE freie Strecke rückbauen</t>
  </si>
  <si>
    <t>Rückbau von Verbindern oder bauzeitliches Sichern von Verbindern
Rückbau z.B. von Objekterden, Schienenverbindern, ggfs. Gleisverbindern
Sichern von intakten Objekterden, ggfs. Gleisverbindern
Einsatz von Gleiswagen, Schubkarre
ggfs. parallel mit Längserde auslegen und mit Sicherungsarbeiten (FA, ATWS)
Ansatz für mittleren Mastabstand 50m, Schienenverbinder alle 100m, Gleisverbinder alle 200m</t>
  </si>
  <si>
    <t>Weitere Erdungs-und Vermaschungsarbeiten</t>
  </si>
  <si>
    <t>provisorische Quervermaschung bei GE/SE/WE einbauen</t>
  </si>
  <si>
    <t xml:space="preserve">Einbau prov. Quervermaschung bei GE/SE/WE vgl. Universalverbinder Ebs 15.13.09, in Sperrpausen (z.B. wenn Nachbargleis betroffen), mit Beginn Hauptsperrpause </t>
  </si>
  <si>
    <t>Ersatzmaßnahme bei Betriebserden (WHZ, ZVH) herstellen</t>
  </si>
  <si>
    <t xml:space="preserve">Ersatzrückleiter verlegen und anschließen, Bestandserde lösen und zurückziehen, Efk erorderlich; EBh165; Sperrpausen, Anlage außer Betrieb, z.B. WHZ Station, Kabelschächte öffnen etc.; Zugvorheizanlage - Außerbetriebnahme durch DB Energie (Beachtung: Nutzbarkeit benachbarte Gleise), Abklärung und Beteiligung Abschaltung im Vorfeld durch Anmeldung
Absprache DB Energie (UW, KS, SP, ZVH), DB S&amp;S (NEA Bahnsteigbeleuchtung), DB KT (GSMR), BZL Betrieb (NEA ESTW) 
</t>
  </si>
  <si>
    <t xml:space="preserve">Auslegen und Räumen Längserde </t>
  </si>
  <si>
    <t>ggfs. Unterstützung durch Fahrzeug z.B. Bamowag</t>
  </si>
  <si>
    <t>Längserde 1,5km auslegen</t>
  </si>
  <si>
    <t>Auslegen Längserde (händisch), Anschluss beidseitig, Quervermaschung, Anschlüsse für Erdung OL herstellen, ggfs. Tiefenerder schlagen
Bei BÜ - Querung vorhanden? Ggfs. beidseitig zugängliches 90er Leerrohr verlegen lassen/ 30cm unter Schotter
Wenn Längserde über Straße Sperrung notwendig, OLA/SL/UG aktiv - jeder Mast muss an Längserde, OLA inaktiv - Längserde nur zwecks Triebstromrückführung</t>
  </si>
  <si>
    <t>Längserde 1,5km räumen</t>
  </si>
  <si>
    <t>Räumen Längserde (händisch), Quervermaschung rückbauen,  ggfs. Tiefenerder rückbauen</t>
  </si>
  <si>
    <t>Instandhaltung - Einbau Weichenheizung</t>
  </si>
  <si>
    <t>Einbau der Elektrischen Weichenheizung (Backenschiene + Verschlussfach), nach dem Schweißen, ggfs. Nachlaufschichten möglich, Annahmen:
* Vollständiger Einbau der Elektrischen Weichenheizung (Backenschiene + Verschlussfach) gemäß Elh Zeichnung -  inklusive Verrohrung
* Endzustand herstellen
* optional Zungenheizung in separater Position
* Skalierung: 1 Trupp, (1+2), keine Fahrzeuge im Gleis
* Parallelarbeit mit E&amp;V und LST möglich</t>
  </si>
  <si>
    <t>Instandhaltung Oberleitung (OLA)</t>
  </si>
  <si>
    <t>Kettenwerk im Weichenbereich auf Schäden kontrollieren, ggfs. regulieren
Annahmen:
* 1 Fahrzeug, 3 Monteure, 1 Bediener, ohne Rangierzeiten
* Arbeitsbeginn ab ausgeschalteter und geerdeter OLA
* für Kontrolle und Regulieren wird eine ordnungsgemäßer Zustand der Oberleitung vorrausgesetzt
Einordnung im Bauablauf: sobald die Weiche in Endlage gestopft ist
Favorisierte Fahrzeuge: ZW-Hubarbeitsbühne (EVO, ART) oder ZW-Montagefahrzeug (Schörling), hierfür ist eine 12-14m lange, ebene und befestigte Fläche aus Schotter, verdichtetem Material, Strailplatten oder ähnlichem notwendig</t>
  </si>
  <si>
    <t>Erdungs- und Vermaschungsarbeiten im Weichenbereich
Weiche nicht isoliert</t>
  </si>
  <si>
    <t>Annahmen:
* isolierte Weichen nach Schienenteilungs-/Isolierplan
* Endzustand herstellen
* Einordnung im Bauablauf nach dem Schweißen
Erden für Weichendlageprüfer und Weichenantrieb anfertigen und verlegen, U1- (300mm Zungenwurzel), U2- (1200mm vor Schienenstoß an Herzstück) und Z-Verbinder (Verbinder an der Flügelschiene) anfertigen und verlegen, Objekterden anfertigen und verlegen, Verlegen in Erd-/Schotterbereich, Befestigung im Schwellenbereich, Herstellung und Anschluss der Verbinder/Erdungen an den Schienen und Bauteilen</t>
  </si>
  <si>
    <t>wie nicht isoliert und zusätzlich:
Erd- und Isoverbinder anfertigen und verlegen, Spannungssicherungen verlegen, Diagnoalverbinder anfertigen und verlegen, Verlegen in Erd-/Schotterbereich, Befestigung im Schwellenbereich, Herstellung und Anschluss der Verbinder/Erdungen an den Schienen und Bauteilen</t>
  </si>
  <si>
    <t>Instandhaltung Erdungs- und Vermaschungsarbeiten (E&amp;V)</t>
  </si>
  <si>
    <t>je Trupp mit 4 Personen</t>
  </si>
  <si>
    <t>Fundement Kopfbalken auf Bohrpfählen</t>
  </si>
  <si>
    <t xml:space="preserve">Baugrubensohle zwischen den Bohrpfahlköpfen herrichten
</t>
  </si>
  <si>
    <t>mittlere Größe der Baugrube (25 bis 50 m2) entspricht 1x Tagesleistung; 1x Tag Aushärtezeit berücksichtigen!</t>
  </si>
  <si>
    <t>Fundement Kopfbalken auf Mikropfählen</t>
  </si>
  <si>
    <t xml:space="preserve">Baugrubensohle zwischen den Mikropfählen herrichten
</t>
  </si>
  <si>
    <t xml:space="preserve">je Trupp mit 4 Personen </t>
  </si>
  <si>
    <t>je Trupp mit 4 Personen, Mittelwert: 1to Stahl / 4-6 m³ Beton</t>
  </si>
  <si>
    <t>Sonstiger Ingenieurbau</t>
  </si>
  <si>
    <t>Überführungen (speziell Eisenbahnüberführungen)</t>
  </si>
  <si>
    <t>keine Bautätigkeit, in der Regel 3-5 Tage je Gleis</t>
  </si>
  <si>
    <t>Bestandstrog aufdeckeln bzw. zudeckeln</t>
  </si>
  <si>
    <t>Bestandstrog reinigen</t>
  </si>
  <si>
    <t>nur aufdeckeln ODER zudeckeln</t>
  </si>
  <si>
    <t>Bestandstrog Prüfung Zustand und Verlegemöglichkeiten</t>
  </si>
  <si>
    <t>Elektrische Weichenheizung WE Weiche DKW einbauen</t>
  </si>
  <si>
    <t>Elektrische Weichenheizung WE Weiche EKW einbauen</t>
  </si>
  <si>
    <t xml:space="preserve">Elektrische Weichenheizung WE Weiche EW einbauen
</t>
  </si>
  <si>
    <t>Es wird in der Regel 3x - 4x  dieselbe Strecke eingedeckt. (Vorkopf Rechts/ Links, Schwellenfach und Lückenfüllen) bei 2 - 4 km/ h 
B 70 Betonschwellen  im Regelabstand (In den abgelegten und mindestens K5 verschraubten Gleisrost ohne verteilen und verdichten --&gt; siehe Stopf und Richtarbeiten, sowie Nachschottern) 
Abladen mit Schüttgutwagen Fcs /  Fcns (BA 268); bei größeren Gleisabständen Fans 141 (BA 269) ggf. mit Förderband</t>
  </si>
  <si>
    <t>Kettenwerk im Weichenbereich auf Schäden kontrollieren, ggf. regulieren
Messen ?</t>
  </si>
  <si>
    <t>Kettenwerk auf Schäden kontrollieren, B-Maß je befahrener Stützpunkt, C-Maß in Radien &gt;?</t>
  </si>
  <si>
    <t>Rückbau sonstiger OLA-Teile</t>
  </si>
  <si>
    <t xml:space="preserve">Randbedingung: Längskettenwerk 1500 m Einzelausleger  Regelbauart Re 200 betriebsfertig regulieren, unterbrechungsfrei
1500 m zwei Schichten = 12 … 14 Stunden, das enthält die Zeiten für Sperren, OL schalten, AZ-Verkehr. Erste Schicht regulieren in Bindedrähten, zweite Schicht Hänger einbauen. </t>
  </si>
  <si>
    <t>1 Schicht Fahrdraht und Tragseil zurückbauen, 1 – 2 Schichten für Auslegerrückbau. Bei Mehrgleisauslegern dauert es deutlich länger.
Schichtlänge 10h angesetzt</t>
  </si>
  <si>
    <t>Montage Ausleger incl. Gelenk</t>
  </si>
  <si>
    <t>Montage Doppelausleger incl. Traverse und Gelenk</t>
  </si>
  <si>
    <t>Gleissperrung (bei Bedarf) und Schaltgespräche beachten. Kann in größeren Bahnhöfen zu einem Zeitfaktor werden und ist im Vorfeld zu planen. Ausbolzen bedeutet, dass das Gestänge vom Schalterantrieb unten am Mast bis zum Schalter, oben auf dem Mast, getrennt wird (1 Schraube). Damit wird zwangsweise das Betätigen des Schalters verhindert, wird manchmal für Bauzustände genutzt.</t>
  </si>
  <si>
    <t>Beschreibung zu kompliziert. Ersetzt durch die neuen Positionen</t>
  </si>
  <si>
    <t>Stufenfundament</t>
  </si>
  <si>
    <t>hier Bohren</t>
  </si>
  <si>
    <t>Wesentliche Zusatz bei Stahlmasten ist das Betonieren der Unterstopfung.</t>
  </si>
  <si>
    <t>Voraussetzung ist der AZ steht vor Ort, also AZ-Zuführung + Sperren + Ausschalten + Erden kommt pro Schicht mit 1 Stunde dazu - siehe entsprechende Positionen</t>
  </si>
  <si>
    <t>große Traverse montieren</t>
  </si>
  <si>
    <t xml:space="preserve">kleine Traverse, Stützisolator oder Halterung montieren </t>
  </si>
  <si>
    <t>Kontrolle dauert 30 Minuten, Nachregulieren je nach Aufwand ca. 1 Stunde</t>
  </si>
  <si>
    <t>Von Ausleger zu Ausleger = Mastabstand (Stützpunkt) sind es bei alten OL-Anlagen 75 m, bei neuen OL-Anlagen 60 m</t>
  </si>
  <si>
    <t>Ausleger einschl. Befestigungsteile</t>
  </si>
  <si>
    <t>Mehrgleisausleger einschl. Befestigungsteile und Hängesäulen</t>
  </si>
  <si>
    <t>Rückbau 1 Mehrgleisausleger incl. aller Anbauteile in 2 Stunden</t>
  </si>
  <si>
    <t>Querfeld (nur runter schneiden)</t>
  </si>
  <si>
    <t>ca. 1,5 Stunden pro Querfeld, Voraussetzung ist immer, dass das Querfeld frei ist, durchlaufende Kettenwerke sind auf neue Ausleger übernommen.</t>
  </si>
  <si>
    <t>Schalterquerleitung</t>
  </si>
  <si>
    <t>30 Minuten für Rückbau einer Schalterquerleitung</t>
  </si>
  <si>
    <t>Mastschalter inkl. Anschluss ans Kettenwerk, Schaltergestänge und Schalterantrieb</t>
  </si>
  <si>
    <t>Erdarbeiten</t>
  </si>
  <si>
    <t>FSS</t>
  </si>
  <si>
    <t>Profilierung der FSS (einschl. dem Abtrag von überschüssigem Material)</t>
  </si>
  <si>
    <t>FDVK-FSS-Planum</t>
  </si>
  <si>
    <t>HGT</t>
  </si>
  <si>
    <t>Einbau HGT mit Asphaltfertiger und Beschicker (zweilagig)</t>
  </si>
  <si>
    <t>1 Trupp; ohne Feinschliff und Spannungsausgleich aufgrund des zeitlichen Versatzes  (Abkühldauer)</t>
  </si>
  <si>
    <t>Einbau HGT mit Betonfertiger</t>
  </si>
  <si>
    <t>HGT-Fugen herstellen (alle 5 m)</t>
  </si>
  <si>
    <t>Parallel nachlaufende Leistung zum HGT-Einbau (Fugen alle 5 m)</t>
  </si>
  <si>
    <t>Abfräsen der HGT-Kanten</t>
  </si>
  <si>
    <t>Feste Fahrbahn</t>
  </si>
  <si>
    <t>Zweiblockschwellen auslegen</t>
  </si>
  <si>
    <t>Längs- und Querbewehrung einbauen</t>
  </si>
  <si>
    <t>Schienen aufsetzen</t>
  </si>
  <si>
    <t>Schalung stellen</t>
  </si>
  <si>
    <t>Grobrichten des Gleisrostes</t>
  </si>
  <si>
    <t>Innere Erdung schweißen</t>
  </si>
  <si>
    <t>Feinrichten des Gleisrostes</t>
  </si>
  <si>
    <t>Betontragschicht einbauen</t>
  </si>
  <si>
    <t>FF auf Erdkörper Nacharbeiten</t>
  </si>
  <si>
    <t>Spindellöcher verfüllen</t>
  </si>
  <si>
    <t>HGT-Flanke anspritzen</t>
  </si>
  <si>
    <t>HGT-Flanke einschottern</t>
  </si>
  <si>
    <t>HGT-Flanke verkleben</t>
  </si>
  <si>
    <t>Mittenkern mit FSS verfüllen</t>
  </si>
  <si>
    <t>Mittenkern asphaltieren</t>
  </si>
  <si>
    <t>FF-Weiche auf Erdkörper</t>
  </si>
  <si>
    <t>FF-Weiche auf Erdkörper Nacharbeiten</t>
  </si>
  <si>
    <t>Brückenbauwerk</t>
  </si>
  <si>
    <t>Überbau reinigen</t>
  </si>
  <si>
    <t>Höckerplatten schalen</t>
  </si>
  <si>
    <t>Höckerplatten bewehren</t>
  </si>
  <si>
    <t>Höckerplatten betonieren</t>
  </si>
  <si>
    <t>BTS Schwellen auslegen</t>
  </si>
  <si>
    <t>BTS einschalen</t>
  </si>
  <si>
    <t>BTS bewehren</t>
  </si>
  <si>
    <t>BTS betonieren</t>
  </si>
  <si>
    <t>BTS ausschalen</t>
  </si>
  <si>
    <t>Brückenbauwerk (Widerlagerbereich/Übergangskonstruktion)</t>
  </si>
  <si>
    <t>Stogausgleichsplatten einbauen</t>
  </si>
  <si>
    <t>Stogausgleichsplatten einbetonieren</t>
  </si>
  <si>
    <t>Schienenauszug einbauen</t>
  </si>
  <si>
    <t>Tunnelbauwerk (1-gleisig)</t>
  </si>
  <si>
    <t>Einbau AGL</t>
  </si>
  <si>
    <t>Tunnelbauwerk (1-gleisig) Fertigteile FF System Porr</t>
  </si>
  <si>
    <t>Grobablage der Gleistragplatten (System Porr)</t>
  </si>
  <si>
    <t>Feinjustierung der Gleistragplatten (System Porr)</t>
  </si>
  <si>
    <t>Schalung Gleistragplatten</t>
  </si>
  <si>
    <t>Einbau Vergussbeton</t>
  </si>
  <si>
    <t>Einbau temp. Schienen</t>
  </si>
  <si>
    <t>Tunnelbauwerk (1-gleisig) Rheda 2000</t>
  </si>
  <si>
    <t>Tunnelbauwerk (1-gleisig) Befahrbarkeitsplatten</t>
  </si>
  <si>
    <t>Einbau Befahrbarkeitsplatten</t>
  </si>
  <si>
    <t>2a. Fahrbahn - Oberbau</t>
  </si>
  <si>
    <t>Positionen mit aufgenommen, noch keine Zeitwerte lieferbar</t>
  </si>
  <si>
    <t>Rückbau Boden (1 Gleis), Mischzone 30 cm</t>
  </si>
  <si>
    <t>Verladen auf Bahnwagen im Nachbargleis (Bagger)</t>
  </si>
  <si>
    <t>Verladen auf LKW, im Baufeld (vor Kopf)</t>
  </si>
  <si>
    <t>Verladen auf LKW, Baustraße</t>
  </si>
  <si>
    <t>Verladen mit Mfs-Wagen vor Kopf auf Bahnwagen im Baufeld</t>
  </si>
  <si>
    <t>a</t>
  </si>
  <si>
    <t>l</t>
  </si>
  <si>
    <t xml:space="preserve">01 </t>
  </si>
  <si>
    <t>Feste Fahrbahn auf Erdkörper</t>
  </si>
  <si>
    <t>02.13.</t>
  </si>
  <si>
    <t>Hinweis: In der Regel wurden alle Zeitansätze auf 1h bzw. eine 8h-Schicht angegeben. Abweichende Zeitansätze sind zu beachten.</t>
  </si>
  <si>
    <t>Feste Fahrbahn Neubau</t>
  </si>
  <si>
    <t>Einheiten_Abkürzung</t>
  </si>
  <si>
    <r>
      <t>Fahrbahn - Oberbau</t>
    </r>
    <r>
      <rPr>
        <b/>
        <sz val="10"/>
        <color rgb="FFFF0000"/>
        <rFont val="DB Office"/>
        <family val="2"/>
      </rPr>
      <t>_Feste Fahr</t>
    </r>
  </si>
  <si>
    <r>
      <t>Straßenablauf, norm</t>
    </r>
    <r>
      <rPr>
        <sz val="10"/>
        <color rgb="FFFF0000"/>
        <rFont val="DB Office"/>
        <family val="2"/>
      </rPr>
      <t>a</t>
    </r>
    <r>
      <rPr>
        <sz val="10"/>
        <rFont val="DB Office"/>
        <family val="2"/>
      </rPr>
      <t>le Höhe</t>
    </r>
  </si>
  <si>
    <r>
      <rPr>
        <sz val="10"/>
        <color rgb="FFFF0000"/>
        <rFont val="DB Office"/>
        <family val="2"/>
      </rPr>
      <t>Herstellung Querung</t>
    </r>
    <r>
      <rPr>
        <sz val="10"/>
        <rFont val="DB Office"/>
        <family val="2"/>
      </rPr>
      <t xml:space="preserve"> inkl. Verbau und Erdarbeiten ohne Außenschächte</t>
    </r>
  </si>
  <si>
    <r>
      <t xml:space="preserve">1 Trupp; </t>
    </r>
    <r>
      <rPr>
        <sz val="10"/>
        <color rgb="FFFF0000"/>
        <rFont val="DB Office"/>
        <family val="2"/>
      </rPr>
      <t>ohne Feinschliff und Spannungsausgleich aufgrund des zeitlichen Versatzes</t>
    </r>
    <r>
      <rPr>
        <sz val="10"/>
        <rFont val="DB Office"/>
        <family val="2"/>
      </rPr>
      <t xml:space="preserve">  </t>
    </r>
    <r>
      <rPr>
        <sz val="10"/>
        <color rgb="FFFF0000"/>
        <rFont val="DB Office"/>
        <family val="2"/>
      </rPr>
      <t>(Abkühldauer)</t>
    </r>
  </si>
  <si>
    <r>
      <t xml:space="preserve">1 Trupp; </t>
    </r>
    <r>
      <rPr>
        <sz val="10"/>
        <color rgb="FFFF0000"/>
        <rFont val="DB Office"/>
        <family val="2"/>
      </rPr>
      <t>aufgrund Abkühlung erst 2-3 h nach Schweißung</t>
    </r>
  </si>
  <si>
    <r>
      <t xml:space="preserve">Nachschottern </t>
    </r>
    <r>
      <rPr>
        <sz val="10"/>
        <color rgb="FFFF0000"/>
        <rFont val="DB Office"/>
        <family val="2"/>
      </rPr>
      <t>einschl. Verfüllschotter</t>
    </r>
    <r>
      <rPr>
        <sz val="10"/>
        <rFont val="DB Office"/>
        <family val="2"/>
      </rPr>
      <t xml:space="preserve"> aus Fc-Wagen</t>
    </r>
  </si>
  <si>
    <r>
      <t>Abladen vor Kopf aus Mfs-Wagen</t>
    </r>
    <r>
      <rPr>
        <strike/>
        <sz val="10"/>
        <rFont val="DB Office"/>
        <family val="2"/>
      </rPr>
      <t>;</t>
    </r>
    <r>
      <rPr>
        <sz val="10"/>
        <rFont val="DB Office"/>
        <family val="2"/>
      </rPr>
      <t xml:space="preserve"> Erdstoffe inkl. Planieren mit ZW-Bagger; Verdichtung mit Rüttelplatte (Vorkopfarbeiten)</t>
    </r>
  </si>
  <si>
    <r>
      <t xml:space="preserve">mit Gleisrückbau ohne Erdarbeiten, </t>
    </r>
    <r>
      <rPr>
        <sz val="10"/>
        <color rgb="FFFF0000"/>
        <rFont val="DB Office"/>
        <family val="2"/>
      </rPr>
      <t>nur Vbe</t>
    </r>
    <r>
      <rPr>
        <sz val="10"/>
        <rFont val="DB Office"/>
        <family val="2"/>
      </rPr>
      <t>, inkl. Schweißen und Befahrbarkeit herstellen, inkl. OL- und LST-Arbeiten, inkl. Schienenbearbeitung</t>
    </r>
  </si>
  <si>
    <r>
      <t xml:space="preserve">Transport von Weichengroßteilen vom Montageplatz zum Einbauort </t>
    </r>
    <r>
      <rPr>
        <sz val="10"/>
        <color rgb="FFFF0000"/>
        <rFont val="DB Office"/>
        <family val="2"/>
      </rPr>
      <t>bzw. vom Ausbauort zum Zwischenlagerplatz</t>
    </r>
  </si>
  <si>
    <r>
      <t>Schnellumbaumaschine SUM 31</t>
    </r>
    <r>
      <rPr>
        <b/>
        <sz val="10"/>
        <color rgb="FFFF0000"/>
        <rFont val="DB Office"/>
        <family val="2"/>
      </rPr>
      <t xml:space="preserve">1 </t>
    </r>
    <r>
      <rPr>
        <b/>
        <strike/>
        <sz val="10"/>
        <color rgb="FFFF0000"/>
        <rFont val="DB Office"/>
        <family val="2"/>
      </rPr>
      <t>("Büffel")</t>
    </r>
  </si>
  <si>
    <r>
      <t xml:space="preserve">Betonieren Ø60 cm inkl. Ziehen der Verrohrung (gute Andienung, bei schlechter Andienung +1 h) </t>
    </r>
    <r>
      <rPr>
        <sz val="10"/>
        <color rgb="FFFF0000"/>
        <rFont val="DB Office"/>
        <family val="2"/>
      </rPr>
      <t>(Länge 15 - 20 m)</t>
    </r>
  </si>
  <si>
    <r>
      <t>Betonieren Ø90 cm inkl. Ziehen der Verrohrung (gute Andienung, bei schlechter Andienung +1 h)</t>
    </r>
    <r>
      <rPr>
        <sz val="10"/>
        <color rgb="FFFF0000"/>
        <rFont val="DB Office"/>
        <family val="2"/>
      </rPr>
      <t xml:space="preserve"> (Länge 15 - 20 m)</t>
    </r>
  </si>
  <si>
    <r>
      <t xml:space="preserve">Betonieren Ø120 cm inkl. Ziehen der Verrohrung (gute Andienung, bei schlechter Andienung +1 h) </t>
    </r>
    <r>
      <rPr>
        <sz val="10"/>
        <color rgb="FFFF0000"/>
        <rFont val="DB Office"/>
        <family val="2"/>
      </rPr>
      <t>(Länge 15 - 20 m)</t>
    </r>
  </si>
  <si>
    <r>
      <t xml:space="preserve">Betonieren Ø150 cm inkl. Ziehen der Verrohrung (gute Andienung, bei schlechter Andienung +1 h) </t>
    </r>
    <r>
      <rPr>
        <sz val="10"/>
        <color rgb="FFFF0000"/>
        <rFont val="DB Office"/>
        <family val="2"/>
      </rPr>
      <t>(Länge 15 - 20 m)</t>
    </r>
  </si>
  <si>
    <r>
      <t xml:space="preserve">Bohren unter beschränkter Höhe (4 bis 5 m) mit Seilbagger und Verrohrungsmaschine </t>
    </r>
    <r>
      <rPr>
        <sz val="10"/>
        <color rgb="FFFF0000"/>
        <rFont val="DB Office"/>
        <family val="2"/>
      </rPr>
      <t>(Länge 15 - 20 m)</t>
    </r>
  </si>
  <si>
    <r>
      <t>Beschränkte Höhe z.B. unter einer Hilf</t>
    </r>
    <r>
      <rPr>
        <sz val="10"/>
        <color rgb="FFFF0000"/>
        <rFont val="DB Office"/>
        <family val="2"/>
      </rPr>
      <t>s</t>
    </r>
    <r>
      <rPr>
        <sz val="10"/>
        <rFont val="DB Office"/>
        <family val="2"/>
      </rPr>
      <t>brücke, inkl. Schweißen der Bewehrungskörbe je Stoß</t>
    </r>
  </si>
  <si>
    <r>
      <t xml:space="preserve">Betonieren Ø90 cm inkl. Ziehen der Verrohrung </t>
    </r>
    <r>
      <rPr>
        <sz val="10"/>
        <color rgb="FFFF0000"/>
        <rFont val="DB Office"/>
        <family val="2"/>
      </rPr>
      <t>unter beschränkter Höhe (4 bis 5 m) mit Seilbagger und Verrohrungsmaschine (Länge 15 - 20 m)</t>
    </r>
  </si>
  <si>
    <r>
      <rPr>
        <sz val="10"/>
        <color rgb="FFFF0000"/>
        <rFont val="DB Office"/>
        <family val="2"/>
      </rPr>
      <t>je Trupp mit 4 Personen, Mittelwert: 1to Stahl / 6-8 m³ Beton</t>
    </r>
    <r>
      <rPr>
        <sz val="10"/>
        <rFont val="DB Office"/>
        <family val="2"/>
      </rPr>
      <t xml:space="preserve">
</t>
    </r>
    <r>
      <rPr>
        <strike/>
        <sz val="10"/>
        <color rgb="FFFF0000"/>
        <rFont val="DB Office"/>
        <family val="2"/>
      </rPr>
      <t>Bewehrungstrupp je nach Größe Bauwerk: im Mittel 5 Leute, großflächig bis 8 Leute.</t>
    </r>
    <r>
      <rPr>
        <strike/>
        <sz val="10"/>
        <rFont val="DB Office"/>
        <family val="2"/>
      </rPr>
      <t xml:space="preserve">
</t>
    </r>
    <r>
      <rPr>
        <strike/>
        <sz val="10"/>
        <color rgb="FFFF0000"/>
        <rFont val="DB Office"/>
        <family val="2"/>
      </rPr>
      <t>Anschlussbewehrung ist dem Fundament zugeordnet, da sie dort im Plan erfasst und eingebaut wird.</t>
    </r>
  </si>
  <si>
    <r>
      <t xml:space="preserve">Aushärtung beachten; </t>
    </r>
    <r>
      <rPr>
        <sz val="10"/>
        <color rgb="FFFF0000"/>
        <rFont val="DB Office"/>
        <family val="2"/>
      </rPr>
      <t>reine Pumpzeit, ohne nachbehandeln</t>
    </r>
  </si>
  <si>
    <r>
      <rPr>
        <sz val="10"/>
        <color rgb="FFFF0000"/>
        <rFont val="DB Office"/>
        <family val="2"/>
      </rPr>
      <t xml:space="preserve">je Trupp mit 3-4 Personen, </t>
    </r>
    <r>
      <rPr>
        <sz val="10"/>
        <rFont val="DB Office"/>
        <family val="2"/>
      </rPr>
      <t xml:space="preserve">Mittelwert: 1to Stahl/ 4-6 m3 Beton, </t>
    </r>
    <r>
      <rPr>
        <strike/>
        <sz val="10"/>
        <rFont val="DB Office"/>
        <family val="2"/>
      </rPr>
      <t xml:space="preserve"> pro </t>
    </r>
    <r>
      <rPr>
        <strike/>
        <sz val="10"/>
        <color rgb="FFFF0000"/>
        <rFont val="DB Office"/>
        <family val="2"/>
      </rPr>
      <t>Bewehrungstrupp</t>
    </r>
    <r>
      <rPr>
        <strike/>
        <sz val="10"/>
        <rFont val="DB Office"/>
        <family val="2"/>
      </rPr>
      <t xml:space="preserve"> (4-8 Leute  </t>
    </r>
    <r>
      <rPr>
        <strike/>
        <sz val="10"/>
        <color rgb="FFFF0000"/>
        <rFont val="DB Office"/>
        <family val="2"/>
      </rPr>
      <t>je nach Größe Bauwerk</t>
    </r>
    <r>
      <rPr>
        <strike/>
        <sz val="10"/>
        <rFont val="DB Office"/>
        <family val="2"/>
      </rPr>
      <t>)</t>
    </r>
  </si>
  <si>
    <r>
      <t>Lehrgerüst in hoher Lage</t>
    </r>
    <r>
      <rPr>
        <strike/>
        <sz val="10"/>
        <color rgb="FFFF0000"/>
        <rFont val="DB Office"/>
        <family val="2"/>
      </rPr>
      <t xml:space="preserve"> für das Einschieben Betonüberbau herstellen</t>
    </r>
  </si>
  <si>
    <r>
      <t>Lehrgerüst in niedriger Lage</t>
    </r>
    <r>
      <rPr>
        <strike/>
        <sz val="10"/>
        <color rgb="FFFF0000"/>
        <rFont val="DB Office"/>
        <family val="2"/>
      </rPr>
      <t xml:space="preserve"> für Einhub</t>
    </r>
  </si>
  <si>
    <r>
      <rPr>
        <sz val="10"/>
        <color rgb="FFFF0000"/>
        <rFont val="DB Office"/>
        <family val="2"/>
      </rPr>
      <t xml:space="preserve">je Trupp mit 4 Personen, </t>
    </r>
    <r>
      <rPr>
        <sz val="10"/>
        <rFont val="DB Office"/>
        <family val="2"/>
      </rPr>
      <t>Mittelwert: 1to Stahl/ 4-6 m3 Beton</t>
    </r>
  </si>
  <si>
    <r>
      <rPr>
        <b/>
        <strike/>
        <sz val="10"/>
        <color rgb="FFFF0000"/>
        <rFont val="DB Office"/>
        <family val="2"/>
      </rPr>
      <t xml:space="preserve">Einbau </t>
    </r>
    <r>
      <rPr>
        <b/>
        <sz val="10"/>
        <rFont val="DB Office"/>
        <family val="2"/>
      </rPr>
      <t>Überbau/Bauwerk</t>
    </r>
  </si>
  <si>
    <r>
      <rPr>
        <sz val="10"/>
        <rFont val="DB Office"/>
        <family val="2"/>
      </rPr>
      <t>Aussteifungen ausbauen inkl. Brennschnitte</t>
    </r>
    <r>
      <rPr>
        <b/>
        <sz val="10"/>
        <rFont val="DB Office"/>
        <family val="2"/>
      </rPr>
      <t xml:space="preserve">
</t>
    </r>
  </si>
  <si>
    <r>
      <t>i.d.R. 1m x 1m x 1,25m Tiefe</t>
    </r>
    <r>
      <rPr>
        <sz val="10"/>
        <color rgb="FFFF0000"/>
        <rFont val="DB Office"/>
        <family val="2"/>
      </rPr>
      <t>, Einsatz von 2 Personen</t>
    </r>
  </si>
  <si>
    <r>
      <t>4 Elemente</t>
    </r>
    <r>
      <rPr>
        <sz val="10"/>
        <color rgb="FF000000"/>
        <rFont val="DB Office"/>
        <family val="2"/>
      </rPr>
      <t> </t>
    </r>
  </si>
  <si>
    <r>
      <t>Bei Trägerlänge von ca. 20m, Spp 16h benötigt</t>
    </r>
    <r>
      <rPr>
        <sz val="10"/>
        <color rgb="FF000000"/>
        <rFont val="DB Office"/>
        <family val="2"/>
      </rPr>
      <t> </t>
    </r>
  </si>
  <si>
    <r>
      <t>Verbindung zur OLA</t>
    </r>
    <r>
      <rPr>
        <sz val="10"/>
        <color rgb="FF000000"/>
        <rFont val="DB Office"/>
        <family val="2"/>
      </rPr>
      <t> </t>
    </r>
  </si>
  <si>
    <r>
      <t xml:space="preserve">Baufreiheit OL </t>
    </r>
    <r>
      <rPr>
        <b/>
        <strike/>
        <sz val="10"/>
        <color rgb="FFFF0000"/>
        <rFont val="DB Office"/>
        <family val="2"/>
      </rPr>
      <t>verziehen</t>
    </r>
  </si>
  <si>
    <r>
      <t xml:space="preserve">Anschluß Masttrennschalter -Schalter und Schalterleitung- bei einem mechanisch getrennten Kettenwerk mit Einzelausleger, </t>
    </r>
    <r>
      <rPr>
        <u/>
        <sz val="10"/>
        <rFont val="DB Office"/>
        <family val="2"/>
      </rPr>
      <t>ohne</t>
    </r>
    <r>
      <rPr>
        <sz val="10"/>
        <rFont val="DB Office"/>
        <family val="2"/>
      </rPr>
      <t xml:space="preserve"> Einbau Schaltertraverse, Schaltergestänge und Masttrennschalterantrieb oder Handschalter </t>
    </r>
  </si>
  <si>
    <r>
      <t xml:space="preserve">Anschluß Masttrennschalter -Schalter und Schalterleitung- bei einem mechanisch getrennten Kettenwerk mit Einzelausleger, </t>
    </r>
    <r>
      <rPr>
        <u/>
        <sz val="10"/>
        <rFont val="DB Office"/>
        <family val="2"/>
      </rPr>
      <t>inklusive</t>
    </r>
    <r>
      <rPr>
        <sz val="10"/>
        <rFont val="DB Office"/>
        <family val="2"/>
      </rPr>
      <t xml:space="preserve"> Einbau Schaltertraverse, Schaltergestänge und Masttrennschalterantrieb oder Handschalter</t>
    </r>
  </si>
  <si>
    <r>
      <rPr>
        <b/>
        <strike/>
        <sz val="10"/>
        <color rgb="FFFF0000"/>
        <rFont val="DB Office"/>
        <family val="2"/>
      </rPr>
      <t xml:space="preserve">Stellen </t>
    </r>
    <r>
      <rPr>
        <b/>
        <sz val="10"/>
        <rFont val="DB Office"/>
        <family val="2"/>
      </rPr>
      <t xml:space="preserve">Mast (ohne Übernahme Kettenwerk) </t>
    </r>
  </si>
  <si>
    <r>
      <t>bewegliche Abspannung für Tragseil u</t>
    </r>
    <r>
      <rPr>
        <sz val="10"/>
        <color rgb="FFFF0000"/>
        <rFont val="DB Office"/>
        <family val="2"/>
      </rPr>
      <t>nd</t>
    </r>
    <r>
      <rPr>
        <sz val="10"/>
        <rFont val="DB Office"/>
        <family val="2"/>
      </rPr>
      <t xml:space="preserve"> F</t>
    </r>
    <r>
      <rPr>
        <sz val="10"/>
        <color rgb="FFFF0000"/>
        <rFont val="DB Office"/>
        <family val="2"/>
      </rPr>
      <t>ahrdraht montieren</t>
    </r>
  </si>
  <si>
    <t>Weichenkettenwerk der Oberleitung mit evtl. Nachregulierung nach Weichenumbau kontrollieren</t>
  </si>
  <si>
    <t xml:space="preserve">Annpassen der Seiten- und Höhenlage im Längskettenwerk, einschl. auswechseln von bis zu 20 Hängern pro 1000 m (mit 2 Trupps ) </t>
  </si>
  <si>
    <r>
      <t xml:space="preserve">Kabel verlegen </t>
    </r>
    <r>
      <rPr>
        <sz val="10"/>
        <color rgb="FFFF0000"/>
        <rFont val="DB Office"/>
        <family val="2"/>
      </rPr>
      <t>in Kabeltrog bis 10 Adern</t>
    </r>
  </si>
  <si>
    <r>
      <t xml:space="preserve">Kabel verlegen </t>
    </r>
    <r>
      <rPr>
        <sz val="10"/>
        <color rgb="FFFF0000"/>
        <rFont val="DB Office"/>
        <family val="2"/>
      </rPr>
      <t>in Kabeltrog bis 20 Adern</t>
    </r>
  </si>
  <si>
    <r>
      <t xml:space="preserve">Kabel verlegen </t>
    </r>
    <r>
      <rPr>
        <sz val="10"/>
        <color rgb="FFFF0000"/>
        <rFont val="DB Office"/>
        <family val="2"/>
      </rPr>
      <t>in Kabeltrog</t>
    </r>
    <r>
      <rPr>
        <sz val="10"/>
        <rFont val="DB Office"/>
        <family val="2"/>
      </rPr>
      <t xml:space="preserve"> </t>
    </r>
    <r>
      <rPr>
        <sz val="10"/>
        <color rgb="FFFF0000"/>
        <rFont val="DB Office"/>
        <family val="2"/>
      </rPr>
      <t>bis 40 Adern</t>
    </r>
  </si>
  <si>
    <r>
      <t xml:space="preserve">Kabel verlegen </t>
    </r>
    <r>
      <rPr>
        <sz val="10"/>
        <color rgb="FFFF0000"/>
        <rFont val="DB Office"/>
        <family val="2"/>
      </rPr>
      <t>in Kabeltrog</t>
    </r>
    <r>
      <rPr>
        <sz val="10"/>
        <rFont val="DB Office"/>
        <family val="2"/>
      </rPr>
      <t xml:space="preserve"> </t>
    </r>
    <r>
      <rPr>
        <sz val="10"/>
        <color rgb="FFFF0000"/>
        <rFont val="DB Office"/>
        <family val="2"/>
      </rPr>
      <t>bis 60 Adern</t>
    </r>
  </si>
  <si>
    <r>
      <t xml:space="preserve">Stamm-/ Stichkabel </t>
    </r>
    <r>
      <rPr>
        <sz val="10"/>
        <color rgb="FFFF0000"/>
        <rFont val="DB Office"/>
        <family val="2"/>
      </rPr>
      <t>bis 10 Adern</t>
    </r>
    <r>
      <rPr>
        <sz val="10"/>
        <rFont val="DB Office"/>
        <family val="2"/>
      </rPr>
      <t xml:space="preserve"> aus vorhandenem Kabelgefäßsystem aufnehmen und in neues Kabelgefäßsystem verlegen</t>
    </r>
  </si>
  <si>
    <r>
      <t xml:space="preserve">Stamm-/ Stichkabel </t>
    </r>
    <r>
      <rPr>
        <sz val="10"/>
        <color rgb="FFFF0000"/>
        <rFont val="DB Office"/>
        <family val="2"/>
      </rPr>
      <t>bis 20 Adern</t>
    </r>
    <r>
      <rPr>
        <sz val="10"/>
        <rFont val="DB Office"/>
        <family val="2"/>
      </rPr>
      <t xml:space="preserve"> aus vorhandenem Kabelgefäßsystem aufnehmen und in neues Kabelgefäßsystem verlegen</t>
    </r>
  </si>
  <si>
    <r>
      <t xml:space="preserve">Stamm-/  Stichkabel </t>
    </r>
    <r>
      <rPr>
        <sz val="10"/>
        <color rgb="FFFF0000"/>
        <rFont val="DB Office"/>
        <family val="2"/>
      </rPr>
      <t>bis 40 Adern</t>
    </r>
    <r>
      <rPr>
        <sz val="10"/>
        <rFont val="DB Office"/>
        <family val="2"/>
      </rPr>
      <t xml:space="preserve"> aus vorhandenem Kabelgefäßsystem aufnehmen und in neues Kabelgefäßsystem verlegen</t>
    </r>
  </si>
  <si>
    <r>
      <t xml:space="preserve">Stamm-/  Stichkabel </t>
    </r>
    <r>
      <rPr>
        <sz val="10"/>
        <color rgb="FFFF0000"/>
        <rFont val="DB Office"/>
        <family val="2"/>
      </rPr>
      <t>bis 60 Adern</t>
    </r>
    <r>
      <rPr>
        <sz val="10"/>
        <rFont val="DB Office"/>
        <family val="2"/>
      </rPr>
      <t xml:space="preserve"> aus vorhandenem Kabelgefäßsystem aufnehmen und in neues Kabelgefäßsystem verlegen</t>
    </r>
  </si>
  <si>
    <r>
      <t>Schienenfußkabel</t>
    </r>
    <r>
      <rPr>
        <sz val="10"/>
        <color rgb="FFFF0000"/>
        <rFont val="DB Office"/>
        <family val="2"/>
      </rPr>
      <t xml:space="preserve"> verlegen</t>
    </r>
    <r>
      <rPr>
        <sz val="10"/>
        <rFont val="DB Office"/>
        <family val="2"/>
      </rPr>
      <t xml:space="preserve"> inkl. Schienenfußklammern</t>
    </r>
  </si>
  <si>
    <r>
      <t>Muffe</t>
    </r>
    <r>
      <rPr>
        <sz val="10"/>
        <color rgb="FFFF0000"/>
        <rFont val="DB Office"/>
        <family val="2"/>
      </rPr>
      <t xml:space="preserve"> herstellen</t>
    </r>
  </si>
  <si>
    <r>
      <rPr>
        <b/>
        <sz val="10"/>
        <rFont val="DB Office"/>
        <family val="2"/>
      </rPr>
      <t xml:space="preserve">Hinweis: </t>
    </r>
    <r>
      <rPr>
        <sz val="10"/>
        <rFont val="DB Office"/>
        <family val="2"/>
      </rPr>
      <t xml:space="preserve">BPS erfolgen mehrere Wochen vor IBN des ESTW. Für jedes Streckengleis zw. Stellwerken unterschiedlicher Hersteller wird in der Regel eine BPS (+1 Reservetermin) nötig. 
Zeiten gelten bei folgenden Annahmen: 
gesamte Betriebsstelle erhält neues ESTW-A. Zu ersetzendes Altstellwerk noch in Betrieb. BPS findet zwischen neuem ESTW-A (noch nicht in Betrieb) und in Betrieb befindlicher Nachbarbetriebsstelle(n) statt. Neues ESTW-A wird bei IBN an bestehende, schon in Betrieb befindliche ESTW-UZ, angeschlossen. </t>
    </r>
  </si>
  <si>
    <r>
      <rPr>
        <b/>
        <sz val="10"/>
        <rFont val="DB Office"/>
        <family val="2"/>
      </rPr>
      <t xml:space="preserve">Hinweis: </t>
    </r>
    <r>
      <rPr>
        <sz val="10"/>
        <rFont val="DB Office"/>
        <family val="2"/>
      </rPr>
      <t>Ohne Spurplanänderung, mit Außerbetriebnahme Altstellwerk+Rückbau alte Außenanlage, mit SZ-Anbindung, örtliche Besetzung aller ESTW im Steuerbezirk bereits im Vorfeld, damit SZ-Software vorab aufgespielt werden kann, mit Umbau Weichenantrieben, mit Blockanpassung Nachbarbetriebsstelle, neues ESTW-A an vorh. ESTW-UZ, mit Abnahmeprüfung (in IBN-Sperrpause erfolgen nur noch die nicht im Vorfeld durchführbaren Arbeiten und Abnahmeprüfungen, alle sonstigen Arbeiten vorab). Im Vorfeld zur IBN sind weitere Sperrpausen nötig. 
Vollsperrung im gesamten Stellbereich des ESTW und den Zulaufstrecken. Nicht betroffene Bereiche können nach Softwaretausch wieder freigegeben werden. Angabe nur von Anzahl Haupt-, und Vorsignalen. Bei der Sperrpausenkalkulation ist maßgebend: Anzahl der verfügbaren Trupps, Umfang Rückbau, Anzahl Weichen, Umfang Restarbeiten während IBN. Örtliche Besonderheiten sind zu beachten.
Die benötigten Regelausführungsfristen (Zeit zwischen Übergabe Planung an Fa. und Montagebeginn bzw. Hdf) abhängig von Anzahl der Stelleinheiten sind dem Modulvertrag zu entnehmen.</t>
    </r>
  </si>
  <si>
    <r>
      <t xml:space="preserve">Hinweis: 
Die feste Absperrung kann nur unter einem gesperrten Arbeitsgleis auf-und abgebaut werden. Der Auf-und Abbau erfolgt in der Regel in geeigneten Zugpausen ohne Einsatz von Großmaschienen wie ein ZWB. Dabei sollte die Zugpause nicht kleiner als 5 Minuten betragen. Es gibt verschiedene Arten wie z.B. Click und Schnapp. Abhängig von der Art ist die Aufbauzeit. 
</t>
    </r>
    <r>
      <rPr>
        <u/>
        <sz val="10"/>
        <rFont val="DB Office"/>
        <family val="2"/>
      </rPr>
      <t xml:space="preserve">Aufbau feste Absperrung feldseitig: </t>
    </r>
    <r>
      <rPr>
        <sz val="10"/>
        <rFont val="DB Office"/>
        <family val="2"/>
      </rPr>
      <t xml:space="preserve">Es wird nur das Arbeitsgleis in Zugpausen gesperrt. Hier wird die feste Absperrung in der Regel mit einem Abstand größer als 2,50 m von der Gleisachse aufgebaut, um den Regellichtraum freizuhalten. 
</t>
    </r>
    <r>
      <rPr>
        <u/>
        <sz val="10"/>
        <rFont val="DB Office"/>
        <family val="2"/>
      </rPr>
      <t xml:space="preserve">Aufbau feste Absperrung zwischen zwei Gleisen: </t>
    </r>
    <r>
      <rPr>
        <sz val="10"/>
        <rFont val="DB Office"/>
        <family val="2"/>
      </rPr>
      <t>Es wird das Arbeitsgleis und das Nachbargleis in Zugpausen gesperrt. Die feste Absperrung wird ans Nachbargleis montiert, um die Arbeiter auf dem Arbeitsgleis zu schützen. Häufig wird dabei der Regellichtraum  des Arbeits- und des Nachbargleises eingeschränkt, dann ist in der BBPL der Ausschluß von LÜ Cesar und Dora im Nachbargleis unbedingt mit zu beantragen. Es muss im einzelnen überprüft werden, ob es sinvoller ist den Aufbau einer festen Absperrung in die Sperrpause zu integrieren.</t>
    </r>
  </si>
  <si>
    <r>
      <t>Feste Absperrung (FA) auf- oder abbauen</t>
    </r>
    <r>
      <rPr>
        <sz val="10"/>
        <color rgb="FFFF0000"/>
        <rFont val="DB Office"/>
        <family val="2"/>
      </rPr>
      <t xml:space="preserve"> bis 100m</t>
    </r>
  </si>
  <si>
    <r>
      <t>Feste Absperrung (FA) auf- oder abbauen</t>
    </r>
    <r>
      <rPr>
        <sz val="10"/>
        <color rgb="FFFF0000"/>
        <rFont val="DB Office"/>
        <family val="2"/>
      </rPr>
      <t xml:space="preserve"> bis 250m</t>
    </r>
  </si>
  <si>
    <r>
      <t>Feste Absperrung (FA) auf- oder abbauen</t>
    </r>
    <r>
      <rPr>
        <sz val="10"/>
        <color rgb="FFFF0000"/>
        <rFont val="DB Office"/>
        <family val="2"/>
      </rPr>
      <t xml:space="preserve"> bis 500m</t>
    </r>
  </si>
  <si>
    <r>
      <t xml:space="preserve">Feste Absperrung (FA) auf- oder abbauen </t>
    </r>
    <r>
      <rPr>
        <sz val="10"/>
        <color rgb="FFFF0000"/>
        <rFont val="DB Office"/>
        <family val="2"/>
      </rPr>
      <t>bis 750m</t>
    </r>
  </si>
  <si>
    <r>
      <t xml:space="preserve">Feste Absperrung (FA) auf- oder abbauen </t>
    </r>
    <r>
      <rPr>
        <sz val="10"/>
        <color rgb="FFFF0000"/>
        <rFont val="DB Office"/>
        <family val="2"/>
      </rPr>
      <t>je weitere 250m</t>
    </r>
  </si>
  <si>
    <r>
      <t xml:space="preserve">Automatisches Warnsystem (ATWS) auf- oder abbauen </t>
    </r>
    <r>
      <rPr>
        <sz val="10"/>
        <color rgb="FFFF0000"/>
        <rFont val="DB Office"/>
        <family val="2"/>
      </rPr>
      <t>bis 100m</t>
    </r>
  </si>
  <si>
    <r>
      <t xml:space="preserve">Automatisches Warnsystem (ATWS) auf- oder abbauen </t>
    </r>
    <r>
      <rPr>
        <sz val="10"/>
        <color rgb="FFFF0000"/>
        <rFont val="DB Office"/>
        <family val="2"/>
      </rPr>
      <t>bis 250m</t>
    </r>
  </si>
  <si>
    <r>
      <t xml:space="preserve">Automatisches Warnsystem (ATWS) auf- oder abbauen </t>
    </r>
    <r>
      <rPr>
        <sz val="10"/>
        <color rgb="FFFF0000"/>
        <rFont val="DB Office"/>
        <family val="2"/>
      </rPr>
      <t>bis 500m</t>
    </r>
  </si>
  <si>
    <r>
      <t>ATWS mit integrierter FA auf- oder abbauen</t>
    </r>
    <r>
      <rPr>
        <sz val="10"/>
        <color rgb="FFFF0000"/>
        <rFont val="DB Office"/>
        <family val="2"/>
      </rPr>
      <t xml:space="preserve"> bis 100m</t>
    </r>
  </si>
  <si>
    <r>
      <t>ATWS mit integrierter FA auf- oder abbauen</t>
    </r>
    <r>
      <rPr>
        <sz val="10"/>
        <color rgb="FFFF0000"/>
        <rFont val="DB Office"/>
        <family val="2"/>
      </rPr>
      <t xml:space="preserve"> bis 250m</t>
    </r>
  </si>
  <si>
    <r>
      <t xml:space="preserve">ATWS mit integrierter FA auf- oder abbauen </t>
    </r>
    <r>
      <rPr>
        <sz val="10"/>
        <color rgb="FFFF0000"/>
        <rFont val="DB Office"/>
        <family val="2"/>
      </rPr>
      <t>bis 500m</t>
    </r>
  </si>
  <si>
    <r>
      <t xml:space="preserve">ATWS mit integrierter FA auf- oder abbauen </t>
    </r>
    <r>
      <rPr>
        <sz val="10"/>
        <color rgb="FFFF0000"/>
        <rFont val="DB Office"/>
        <family val="2"/>
      </rPr>
      <t>bis 750m</t>
    </r>
  </si>
  <si>
    <r>
      <t xml:space="preserve">ATWS mit integrierter FA auf- oder abbauen  </t>
    </r>
    <r>
      <rPr>
        <sz val="10"/>
        <color rgb="FFFF0000"/>
        <rFont val="DB Office"/>
        <family val="2"/>
      </rPr>
      <t>je weitere 250m</t>
    </r>
  </si>
  <si>
    <t xml:space="preserve">Einbau der Elektrischen Weichenheizung (Backenschiene + Verschlussfach)
* Verrohrung der Weiche herstellen, 1-3 x Verschlussfach, 1-3 x Anschlusskasten 
* Optional Zungenheizung: +1,5h
Mit angepasstem Personaleinsatz auf maximal Hälfte der Zeit reduzierbar. Maximale Sperrzeit ist im Zuge des Kapazitätsmanagement (n-2) festzulegen. </t>
  </si>
  <si>
    <t>Einbau der Elektrischen Weichenheizung (Backenschiene + Verschlussfach)
* Verrohrung der Weiche herstellen, 2-4 x Verschlussfach, 2 x Anschlusskasten 
* Optional Zungenheizung: + 2h
Mit angepasstem Personaleinsatz auf maximal Hälfte der Zeit reduzierbar. Maximale Sperrzeit ist im Zuge des Kapazitätsmanagement (n-2) festzulegen.</t>
  </si>
  <si>
    <t xml:space="preserve">Einbau der Elektrischen Weichenheizung (Backenschiene + Verschlussfach)
* Verrohrung der Weiche herstellen, 4-8 x Verschlussfach, 4 x Anschlusskasten 
* Optional Zungenheizung: +3h
Mit angepasstem Personaleinsatz auf maximal Hälfte der Zeit reduzierbar. Maximale Sperrzeit ist im Zuge des Kapazitätsmanagement (n-2) festzulegen. </t>
  </si>
  <si>
    <t xml:space="preserve">Änderungen in dieser Fassung Revision 2.0 </t>
  </si>
  <si>
    <t>ggü. der ersten Unterlage aus 2021 sind rot gekennzeichnet</t>
  </si>
  <si>
    <r>
      <rPr>
        <b/>
        <sz val="10"/>
        <rFont val="DB Office"/>
        <family val="2"/>
      </rPr>
      <t xml:space="preserve">Hinweis: </t>
    </r>
    <r>
      <rPr>
        <sz val="10"/>
        <rFont val="DB Office"/>
        <family val="2"/>
      </rPr>
      <t xml:space="preserve">Neubau einer kompletten OL-Anlage auf einer in Betrieb befindlichen, nicht elektrifizierten 2 gleisigen Strecke. Die Unterspannungsetzung erfolgt nach vollständiger Fertigstellung. Die Arbeiten finden in durchgehenden 9h Nachtsperrpausen statt. Durchgehende Sperrung Arbeitsgleis und Sperrung Nachbargleis in Zugpausen. Tagsüber erfolgt der Betrieb mit Dieseltraktion. </t>
    </r>
    <r>
      <rPr>
        <u/>
        <sz val="10"/>
        <rFont val="DB Office"/>
        <family val="2"/>
      </rPr>
      <t>Vorarbeiten:</t>
    </r>
    <r>
      <rPr>
        <sz val="10"/>
        <rFont val="DB Office"/>
        <family val="2"/>
      </rPr>
      <t xml:space="preserve"> Suchschachten per Hand inkl. Fotodokumentation in Zugpausen an den Gründungspunkten. Kampfmittelsondierung in gesonderter Sperrung an den Gründungspunkten vom Gleis aus. </t>
    </r>
    <r>
      <rPr>
        <u/>
        <sz val="10"/>
        <rFont val="DB Office"/>
        <family val="2"/>
      </rPr>
      <t>Hauptarbeiten:</t>
    </r>
    <r>
      <rPr>
        <sz val="10"/>
        <rFont val="DB Office"/>
        <family val="2"/>
      </rPr>
      <t xml:space="preserve"> Rammgründung alle 50 m - 80 m durch Landramme ggf. auf K-Wagen mit Lok. Anschließend Betonage Fundamentkopf. Maste stellen mit ZWB-Bagger inkl. Erdung der Maste. Dann ausrichten der Maste mit Unterstopfung. Montieren der Anbauteile (Einzelausleger, Schalter mit Fernantrieb). Für Fahrdrahtmontage Anbau der Radspanner, Tragseil einziehen mit Zweiwege-Schörling.  Einziehen des Fahrdrahtes und einklemmen in Hänger, Stromverbinder einpressen,   Einstellen der Radspanner nach Temperatur. Für 1500m Kettenwerkslänge sind 12h Arbeitszeit ohne Unterbrechung und mind. eine durchgehende  13h Sperrung einzuplanen!
</t>
    </r>
    <r>
      <rPr>
        <u/>
        <sz val="10"/>
        <rFont val="DB Office"/>
        <family val="2"/>
      </rPr>
      <t>Messfahrt:</t>
    </r>
    <r>
      <rPr>
        <sz val="10"/>
        <rFont val="DB Office"/>
        <family val="2"/>
      </rPr>
      <t xml:space="preserve"> Oberleitungsmessfahrt druchführen, Auswerten und ggf. anschließend Regulieren der Oberleitungsanlage. 
</t>
    </r>
    <r>
      <rPr>
        <u/>
        <sz val="10"/>
        <rFont val="DB Office"/>
        <family val="2"/>
      </rPr>
      <t>Abnahmen:</t>
    </r>
    <r>
      <rPr>
        <sz val="10"/>
        <rFont val="DB Office"/>
        <family val="2"/>
      </rPr>
      <t xml:space="preserve"> bestehend aus Erdungsabnahmebegehung und Oberleitungsabnahmebefahrung.  
Achtung! Bei Betonblockfundamenten oder BetonPfahlköpfen sind die Abbindezeiten (28 Tage) zu beachten, Unterbrechung der Arbeiten erforderlich.
</t>
    </r>
    <r>
      <rPr>
        <sz val="10"/>
        <color rgb="FFFF0000"/>
        <rFont val="DB Office"/>
        <family val="2"/>
      </rPr>
      <t>siehe Beispielbauabläufe: Betonmasten insgesamt  114 Stunden, Mischbauweise insgesamt 123 Stunden.
Sind durchschnittlich 123 Stunden für 1500m KW komplett, macht pro Stunde  rund 12m KW, je Meter 0,08 h. Sind für 1000m  80 Stunden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</si>
</sst>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00&quot;.&quot;"/>
    <numFmt numFmtId="166" formatCode="0.0"/>
    <numFmt numFmtId="167" formatCode="[hh]:mm"/>
  </numFmts>
  <fonts count="48" x14ac:knownFonts="1">
    <font>
      <sz val="11"/>
      <color theme="1"/>
      <name val="Calibri"/>
      <family val="2"/>
      <scheme val="minor"/>
    </font>
    <font>
      <sz val="10"/>
      <color theme="1"/>
      <name val="DB Office"/>
      <family val="2"/>
    </font>
    <font>
      <sz val="10"/>
      <color theme="1"/>
      <name val="DB Office"/>
      <family val="2"/>
    </font>
    <font>
      <sz val="10"/>
      <color theme="1"/>
      <name val="DB Office"/>
      <family val="2"/>
    </font>
    <font>
      <sz val="10"/>
      <color theme="1"/>
      <name val="DB Office"/>
      <family val="2"/>
    </font>
    <font>
      <sz val="10"/>
      <color theme="1"/>
      <name val="DB Office"/>
      <family val="2"/>
    </font>
    <font>
      <sz val="10"/>
      <color theme="1"/>
      <name val="DB Office"/>
      <family val="2"/>
    </font>
    <font>
      <sz val="10"/>
      <color theme="1"/>
      <name val="DB Office"/>
      <family val="2"/>
    </font>
    <font>
      <sz val="10"/>
      <color theme="1"/>
      <name val="DB Office"/>
      <family val="2"/>
    </font>
    <font>
      <sz val="10"/>
      <name val="Arial"/>
      <family val="2"/>
    </font>
    <font>
      <sz val="12"/>
      <color theme="1"/>
      <name val="DB Office"/>
      <family val="2"/>
    </font>
    <font>
      <b/>
      <sz val="14"/>
      <color theme="1"/>
      <name val="DB Office"/>
      <family val="2"/>
    </font>
    <font>
      <sz val="8"/>
      <color theme="1"/>
      <name val="DB Office"/>
      <family val="2"/>
    </font>
    <font>
      <b/>
      <sz val="8"/>
      <name val="DB Office"/>
      <family val="2"/>
    </font>
    <font>
      <sz val="8"/>
      <name val="DB Office"/>
      <family val="2"/>
    </font>
    <font>
      <sz val="8"/>
      <color rgb="FFFF0000"/>
      <name val="DB Office"/>
      <family val="2"/>
    </font>
    <font>
      <b/>
      <sz val="12"/>
      <name val="DB Office"/>
      <family val="2"/>
    </font>
    <font>
      <sz val="12"/>
      <name val="DB Office"/>
      <family val="2"/>
    </font>
    <font>
      <sz val="10"/>
      <name val="DB Office"/>
      <family val="2"/>
    </font>
    <font>
      <sz val="10"/>
      <color rgb="FFFF0000"/>
      <name val="DB Office"/>
      <family val="2"/>
    </font>
    <font>
      <strike/>
      <sz val="8"/>
      <name val="DB Office"/>
      <family val="2"/>
    </font>
    <font>
      <b/>
      <sz val="14"/>
      <name val="DB Office"/>
      <family val="2"/>
    </font>
    <font>
      <u/>
      <sz val="11"/>
      <color theme="10"/>
      <name val="Calibri"/>
      <family val="2"/>
      <scheme val="minor"/>
    </font>
    <font>
      <strike/>
      <sz val="8"/>
      <color rgb="FF00B0F0"/>
      <name val="DB Office"/>
      <family val="2"/>
    </font>
    <font>
      <sz val="11"/>
      <color theme="1"/>
      <name val="Calibri"/>
      <family val="2"/>
      <scheme val="minor"/>
    </font>
    <font>
      <sz val="11"/>
      <color theme="1"/>
      <name val="DB Office"/>
      <family val="2"/>
    </font>
    <font>
      <b/>
      <sz val="10"/>
      <name val="DB Office"/>
      <family val="2"/>
    </font>
    <font>
      <sz val="10"/>
      <color rgb="FFFF0000"/>
      <name val="Arial"/>
      <family val="2"/>
    </font>
    <font>
      <sz val="8"/>
      <name val="Calibri"/>
      <family val="2"/>
      <scheme val="minor"/>
    </font>
    <font>
      <strike/>
      <sz val="8"/>
      <color rgb="FFFF0000"/>
      <name val="DB Office"/>
      <family val="2"/>
    </font>
    <font>
      <sz val="12"/>
      <color rgb="FFFF0000"/>
      <name val="DB Office"/>
      <family val="2"/>
    </font>
    <font>
      <strike/>
      <sz val="10"/>
      <color rgb="FFFF0000"/>
      <name val="DB Office"/>
      <family val="2"/>
    </font>
    <font>
      <strike/>
      <sz val="12"/>
      <color rgb="FFFF0000"/>
      <name val="DB Office"/>
      <family val="2"/>
    </font>
    <font>
      <b/>
      <sz val="12"/>
      <color theme="1"/>
      <name val="DB Office"/>
      <family val="2"/>
    </font>
    <font>
      <sz val="11"/>
      <color rgb="FFFF0000"/>
      <name val="DB Office"/>
      <family val="2"/>
    </font>
    <font>
      <b/>
      <sz val="10"/>
      <color theme="1"/>
      <name val="DB Office"/>
      <family val="2"/>
    </font>
    <font>
      <sz val="10"/>
      <color theme="1"/>
      <name val="Calibri"/>
      <family val="2"/>
      <scheme val="minor"/>
    </font>
    <font>
      <b/>
      <sz val="10"/>
      <color rgb="FFFF0000"/>
      <name val="DB Office"/>
      <family val="2"/>
    </font>
    <font>
      <strike/>
      <sz val="10"/>
      <name val="DB Office"/>
      <family val="2"/>
    </font>
    <font>
      <b/>
      <u/>
      <sz val="10"/>
      <name val="DB Office"/>
      <family val="2"/>
    </font>
    <font>
      <u/>
      <sz val="10"/>
      <name val="DB Office"/>
      <family val="2"/>
    </font>
    <font>
      <b/>
      <strike/>
      <sz val="10"/>
      <color rgb="FFFF0000"/>
      <name val="DB Office"/>
      <family val="2"/>
    </font>
    <font>
      <b/>
      <u/>
      <sz val="10"/>
      <color rgb="FFFF0000"/>
      <name val="DB Office"/>
      <family val="2"/>
    </font>
    <font>
      <b/>
      <sz val="10"/>
      <color theme="1"/>
      <name val="Calibri"/>
      <family val="2"/>
      <scheme val="minor"/>
    </font>
    <font>
      <sz val="10"/>
      <color rgb="FF000000"/>
      <name val="DB Office"/>
      <family val="2"/>
    </font>
    <font>
      <i/>
      <sz val="10"/>
      <color rgb="FFFF0000"/>
      <name val="DB Office"/>
      <family val="2"/>
    </font>
    <font>
      <sz val="10"/>
      <color rgb="FFFF0000"/>
      <name val="Calibri"/>
      <family val="2"/>
      <scheme val="minor"/>
    </font>
    <font>
      <sz val="10"/>
      <color rgb="FF002060"/>
      <name val="DB Office"/>
      <family val="2"/>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34998626667073579"/>
        <bgColor indexed="64"/>
      </patternFill>
    </fill>
  </fills>
  <borders count="2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7">
    <xf numFmtId="0" fontId="0" fillId="0" borderId="0"/>
    <xf numFmtId="0" fontId="9" fillId="0" borderId="0"/>
    <xf numFmtId="0" fontId="9" fillId="0" borderId="0"/>
    <xf numFmtId="0" fontId="8" fillId="0" borderId="0"/>
    <xf numFmtId="0" fontId="7" fillId="0" borderId="0"/>
    <xf numFmtId="0" fontId="6" fillId="0" borderId="0"/>
    <xf numFmtId="0" fontId="6" fillId="0" borderId="0"/>
    <xf numFmtId="0" fontId="6" fillId="0" borderId="0"/>
    <xf numFmtId="0" fontId="5" fillId="0" borderId="0"/>
    <xf numFmtId="0" fontId="4" fillId="0" borderId="0"/>
    <xf numFmtId="0" fontId="2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cellStyleXfs>
  <cellXfs count="876">
    <xf numFmtId="0" fontId="0" fillId="0" borderId="0" xfId="0"/>
    <xf numFmtId="0" fontId="10" fillId="0" borderId="0" xfId="0" applyFont="1"/>
    <xf numFmtId="0" fontId="12" fillId="0" borderId="7" xfId="0" applyFont="1" applyBorder="1"/>
    <xf numFmtId="0" fontId="10" fillId="0" borderId="8" xfId="0" applyFont="1" applyBorder="1"/>
    <xf numFmtId="0" fontId="10" fillId="0" borderId="9" xfId="0" applyFont="1" applyBorder="1"/>
    <xf numFmtId="0" fontId="10" fillId="0" borderId="10" xfId="0" applyFont="1" applyBorder="1"/>
    <xf numFmtId="0" fontId="10" fillId="0" borderId="0" xfId="0" applyFont="1" applyAlignment="1">
      <alignment horizontal="left" vertical="top"/>
    </xf>
    <xf numFmtId="0" fontId="10" fillId="0" borderId="0" xfId="0" applyFont="1" applyAlignment="1">
      <alignment horizontal="left" vertical="center"/>
    </xf>
    <xf numFmtId="0" fontId="10" fillId="0" borderId="0" xfId="0" applyFont="1" applyBorder="1" applyAlignment="1">
      <alignment horizontal="left" vertical="top"/>
    </xf>
    <xf numFmtId="0" fontId="16" fillId="0" borderId="0" xfId="0" applyFont="1" applyAlignment="1">
      <alignment horizontal="center" vertical="center"/>
    </xf>
    <xf numFmtId="164" fontId="17" fillId="0" borderId="0" xfId="0" applyNumberFormat="1" applyFont="1" applyAlignment="1">
      <alignment horizontal="left" vertical="center"/>
    </xf>
    <xf numFmtId="165" fontId="17" fillId="0" borderId="0" xfId="0" applyNumberFormat="1" applyFont="1" applyAlignment="1">
      <alignment horizontal="left" vertical="center"/>
    </xf>
    <xf numFmtId="165" fontId="17" fillId="0" borderId="0" xfId="0" applyNumberFormat="1" applyFont="1" applyAlignment="1">
      <alignment horizontal="center" vertical="center"/>
    </xf>
    <xf numFmtId="0" fontId="17" fillId="0" borderId="0" xfId="0" applyFont="1" applyAlignment="1">
      <alignment horizontal="left" vertical="top" wrapText="1"/>
    </xf>
    <xf numFmtId="0" fontId="16" fillId="0" borderId="0" xfId="0" applyFont="1" applyAlignment="1">
      <alignment horizontal="left" vertical="center" wrapText="1"/>
    </xf>
    <xf numFmtId="0" fontId="10" fillId="0" borderId="0" xfId="0" applyFont="1" applyBorder="1"/>
    <xf numFmtId="0" fontId="18" fillId="0" borderId="6" xfId="0" applyFont="1" applyBorder="1" applyAlignment="1">
      <alignment horizontal="center"/>
    </xf>
    <xf numFmtId="0" fontId="18" fillId="0" borderId="6" xfId="0" quotePrefix="1" applyFont="1" applyBorder="1" applyAlignment="1">
      <alignment horizontal="center"/>
    </xf>
    <xf numFmtId="0" fontId="18" fillId="0" borderId="0" xfId="0" applyFont="1" applyBorder="1" applyAlignment="1">
      <alignment horizontal="left"/>
    </xf>
    <xf numFmtId="0" fontId="15" fillId="0" borderId="6" xfId="0" applyFont="1" applyBorder="1" applyAlignment="1">
      <alignment horizontal="center"/>
    </xf>
    <xf numFmtId="0" fontId="18" fillId="0" borderId="0" xfId="3" applyFont="1" applyFill="1"/>
    <xf numFmtId="0" fontId="0" fillId="0" borderId="0" xfId="0"/>
    <xf numFmtId="0" fontId="18" fillId="0" borderId="0" xfId="0" applyFont="1"/>
    <xf numFmtId="0" fontId="14" fillId="0" borderId="7" xfId="0" applyFont="1" applyBorder="1"/>
    <xf numFmtId="0" fontId="17" fillId="0" borderId="0" xfId="0" applyFont="1" applyBorder="1"/>
    <xf numFmtId="0" fontId="17" fillId="0" borderId="0" xfId="0" applyFont="1"/>
    <xf numFmtId="49" fontId="14" fillId="4" borderId="4" xfId="3" applyNumberFormat="1" applyFont="1" applyFill="1" applyBorder="1" applyAlignment="1">
      <alignment horizontal="center" vertical="top"/>
    </xf>
    <xf numFmtId="165" fontId="13" fillId="4" borderId="4" xfId="3" applyNumberFormat="1" applyFont="1" applyFill="1" applyBorder="1" applyAlignment="1">
      <alignment horizontal="center" vertical="top"/>
    </xf>
    <xf numFmtId="0" fontId="14" fillId="4" borderId="4" xfId="3" applyFont="1" applyFill="1" applyBorder="1" applyAlignment="1">
      <alignment horizontal="left" vertical="top"/>
    </xf>
    <xf numFmtId="2" fontId="15" fillId="4" borderId="4" xfId="5" applyNumberFormat="1" applyFont="1" applyFill="1" applyBorder="1" applyAlignment="1">
      <alignment horizontal="center" vertical="top"/>
    </xf>
    <xf numFmtId="166" fontId="14" fillId="4" borderId="4" xfId="3" applyNumberFormat="1" applyFont="1" applyFill="1" applyBorder="1" applyAlignment="1">
      <alignment horizontal="center" vertical="top" wrapText="1"/>
    </xf>
    <xf numFmtId="0" fontId="14" fillId="4" borderId="4" xfId="3" applyFont="1" applyFill="1" applyBorder="1" applyAlignment="1">
      <alignment horizontal="center" vertical="top"/>
    </xf>
    <xf numFmtId="0" fontId="13" fillId="4" borderId="4" xfId="3" applyFont="1" applyFill="1" applyBorder="1" applyAlignment="1">
      <alignment horizontal="left" vertical="top" wrapText="1"/>
    </xf>
    <xf numFmtId="0" fontId="14" fillId="0" borderId="0" xfId="3" applyFont="1"/>
    <xf numFmtId="0" fontId="18" fillId="0" borderId="0" xfId="3" applyFont="1"/>
    <xf numFmtId="0" fontId="14" fillId="0" borderId="0" xfId="0" applyFont="1" applyFill="1" applyAlignment="1">
      <alignment horizontal="left" vertical="top"/>
    </xf>
    <xf numFmtId="0" fontId="17" fillId="0" borderId="0" xfId="0" applyFont="1" applyFill="1" applyAlignment="1">
      <alignment horizontal="left" vertical="top"/>
    </xf>
    <xf numFmtId="49" fontId="12" fillId="0" borderId="0" xfId="0" applyNumberFormat="1" applyFont="1" applyAlignment="1">
      <alignment horizontal="left" vertical="center"/>
    </xf>
    <xf numFmtId="0" fontId="12" fillId="0" borderId="0" xfId="0" applyFont="1" applyAlignment="1">
      <alignment horizontal="left" vertical="center"/>
    </xf>
    <xf numFmtId="165" fontId="12" fillId="0" borderId="0" xfId="0" applyNumberFormat="1" applyFont="1" applyAlignment="1">
      <alignment horizontal="left" vertical="center"/>
    </xf>
    <xf numFmtId="0" fontId="12" fillId="0" borderId="0" xfId="0" applyFont="1" applyAlignment="1">
      <alignment horizontal="left" vertical="center" wrapText="1"/>
    </xf>
    <xf numFmtId="0" fontId="18" fillId="0" borderId="0" xfId="20" applyFont="1" applyAlignment="1">
      <alignment horizontal="center" vertical="center"/>
    </xf>
    <xf numFmtId="0" fontId="18" fillId="0" borderId="0" xfId="20" applyFont="1" applyAlignment="1">
      <alignment horizontal="left" vertical="center"/>
    </xf>
    <xf numFmtId="0" fontId="3" fillId="0" borderId="0" xfId="20"/>
    <xf numFmtId="0" fontId="12" fillId="0" borderId="0" xfId="20" applyFont="1"/>
    <xf numFmtId="0" fontId="14" fillId="0" borderId="0" xfId="20" applyFont="1" applyAlignment="1">
      <alignment horizontal="center" vertical="center"/>
    </xf>
    <xf numFmtId="0" fontId="17" fillId="3" borderId="0" xfId="0" applyFont="1" applyFill="1" applyAlignment="1">
      <alignment horizontal="left" vertical="top"/>
    </xf>
    <xf numFmtId="0" fontId="14" fillId="0" borderId="0" xfId="20" applyFont="1" applyAlignment="1">
      <alignment horizontal="left" vertical="center"/>
    </xf>
    <xf numFmtId="49" fontId="18" fillId="0" borderId="0" xfId="3" applyNumberFormat="1" applyFont="1"/>
    <xf numFmtId="0" fontId="18" fillId="0" borderId="0" xfId="3" applyFont="1" applyAlignment="1">
      <alignment wrapText="1"/>
    </xf>
    <xf numFmtId="0" fontId="18" fillId="0" borderId="0" xfId="20" applyFont="1"/>
    <xf numFmtId="0" fontId="17" fillId="0" borderId="0" xfId="0" applyFont="1" applyFill="1" applyAlignment="1">
      <alignment horizontal="left" vertical="top" wrapText="1"/>
    </xf>
    <xf numFmtId="4" fontId="18" fillId="0" borderId="0" xfId="3" applyNumberFormat="1" applyFont="1"/>
    <xf numFmtId="166" fontId="18" fillId="0" borderId="0" xfId="3" applyNumberFormat="1" applyFont="1"/>
    <xf numFmtId="2" fontId="18" fillId="0" borderId="0" xfId="3" applyNumberFormat="1" applyFont="1"/>
    <xf numFmtId="2" fontId="20" fillId="4" borderId="4" xfId="3" applyNumberFormat="1" applyFont="1" applyFill="1" applyBorder="1" applyAlignment="1">
      <alignment horizontal="left" vertical="top" wrapText="1"/>
    </xf>
    <xf numFmtId="166" fontId="15" fillId="4" borderId="4" xfId="5" applyNumberFormat="1" applyFont="1" applyFill="1" applyBorder="1" applyAlignment="1">
      <alignment horizontal="center" vertical="top"/>
    </xf>
    <xf numFmtId="4" fontId="18" fillId="0" borderId="0" xfId="20" applyNumberFormat="1" applyFont="1" applyAlignment="1">
      <alignment horizontal="center" vertical="center"/>
    </xf>
    <xf numFmtId="166" fontId="18" fillId="0" borderId="0" xfId="20" applyNumberFormat="1" applyFont="1" applyAlignment="1">
      <alignment horizontal="center" vertical="center"/>
    </xf>
    <xf numFmtId="0" fontId="26" fillId="0" borderId="0" xfId="3" applyFont="1"/>
    <xf numFmtId="0" fontId="19" fillId="0" borderId="0" xfId="3" applyFont="1"/>
    <xf numFmtId="0" fontId="18" fillId="0" borderId="0" xfId="20" applyFont="1" applyFill="1"/>
    <xf numFmtId="0" fontId="14" fillId="0" borderId="0" xfId="20" applyFont="1" applyAlignment="1">
      <alignment horizontal="center" vertical="center" wrapText="1"/>
    </xf>
    <xf numFmtId="0" fontId="18" fillId="0" borderId="0" xfId="0" applyFont="1" applyAlignment="1">
      <alignment horizontal="left" vertical="top" wrapText="1"/>
    </xf>
    <xf numFmtId="0" fontId="1" fillId="0" borderId="0" xfId="20" applyFont="1"/>
    <xf numFmtId="4" fontId="14" fillId="0" borderId="0" xfId="2" applyNumberFormat="1" applyFont="1" applyAlignment="1">
      <alignment horizontal="left"/>
    </xf>
    <xf numFmtId="0" fontId="14" fillId="0" borderId="0" xfId="2" applyFont="1" applyAlignment="1">
      <alignment horizontal="left"/>
    </xf>
    <xf numFmtId="166" fontId="14" fillId="0" borderId="0" xfId="2" applyNumberFormat="1" applyFont="1"/>
    <xf numFmtId="0" fontId="14" fillId="0" borderId="0" xfId="2" applyFont="1"/>
    <xf numFmtId="167" fontId="27" fillId="0" borderId="4" xfId="0" applyNumberFormat="1" applyFont="1" applyBorder="1" applyAlignment="1">
      <alignment horizontal="center" vertical="center"/>
    </xf>
    <xf numFmtId="0" fontId="19" fillId="0" borderId="0" xfId="3" applyFont="1" applyFill="1"/>
    <xf numFmtId="0" fontId="30" fillId="0" borderId="0" xfId="0" applyFont="1" applyAlignment="1">
      <alignment horizontal="left" vertical="top" wrapText="1"/>
    </xf>
    <xf numFmtId="0" fontId="12" fillId="0" borderId="0" xfId="0" applyFont="1" applyAlignment="1">
      <alignment horizontal="left" vertical="top"/>
    </xf>
    <xf numFmtId="0" fontId="14" fillId="3" borderId="0" xfId="0" applyFont="1" applyFill="1" applyAlignment="1">
      <alignment horizontal="left" vertical="top"/>
    </xf>
    <xf numFmtId="0" fontId="12" fillId="0" borderId="0" xfId="20" applyFont="1" applyFill="1"/>
    <xf numFmtId="0" fontId="19" fillId="0" borderId="4" xfId="3" applyFont="1" applyFill="1" applyBorder="1" applyAlignment="1">
      <alignment vertical="top"/>
    </xf>
    <xf numFmtId="0" fontId="15" fillId="0" borderId="0" xfId="20" applyFont="1"/>
    <xf numFmtId="0" fontId="19" fillId="0" borderId="0" xfId="20" applyFont="1"/>
    <xf numFmtId="0" fontId="10" fillId="0" borderId="0" xfId="0" applyFont="1" applyFill="1" applyAlignment="1">
      <alignment horizontal="left" vertical="top"/>
    </xf>
    <xf numFmtId="0" fontId="19" fillId="0" borderId="6" xfId="0" applyFont="1" applyBorder="1" applyAlignment="1">
      <alignment horizontal="center"/>
    </xf>
    <xf numFmtId="0" fontId="19" fillId="0" borderId="0" xfId="0" applyFont="1" applyBorder="1" applyAlignment="1">
      <alignment horizontal="left"/>
    </xf>
    <xf numFmtId="0" fontId="29" fillId="0" borderId="7" xfId="0" applyFont="1" applyBorder="1"/>
    <xf numFmtId="0" fontId="32" fillId="0" borderId="0" xfId="0" applyFont="1" applyBorder="1"/>
    <xf numFmtId="0" fontId="32" fillId="0" borderId="0" xfId="0" applyFont="1"/>
    <xf numFmtId="0" fontId="25" fillId="0" borderId="0" xfId="0" applyFont="1" applyAlignment="1">
      <alignment vertical="center"/>
    </xf>
    <xf numFmtId="0" fontId="33" fillId="0" borderId="0" xfId="0" applyFont="1" applyAlignment="1">
      <alignment horizontal="justify" vertical="center"/>
    </xf>
    <xf numFmtId="0" fontId="30" fillId="0" borderId="0" xfId="0" applyFont="1" applyFill="1" applyAlignment="1">
      <alignment horizontal="left" vertical="top"/>
    </xf>
    <xf numFmtId="0" fontId="34" fillId="0" borderId="0" xfId="0" applyFont="1" applyFill="1" applyBorder="1"/>
    <xf numFmtId="0" fontId="35" fillId="0" borderId="0" xfId="0" applyFont="1"/>
    <xf numFmtId="0" fontId="36" fillId="0" borderId="0" xfId="0" applyFont="1"/>
    <xf numFmtId="0" fontId="35" fillId="0" borderId="4" xfId="0" applyFont="1" applyBorder="1"/>
    <xf numFmtId="0" fontId="1" fillId="0" borderId="4" xfId="0" applyFont="1" applyBorder="1"/>
    <xf numFmtId="0" fontId="18" fillId="2" borderId="6" xfId="0" applyFont="1" applyFill="1" applyBorder="1" applyAlignment="1">
      <alignment horizontal="center"/>
    </xf>
    <xf numFmtId="0" fontId="14" fillId="2" borderId="7" xfId="0" applyFont="1" applyFill="1" applyBorder="1"/>
    <xf numFmtId="0" fontId="26" fillId="0" borderId="6" xfId="0" applyFont="1" applyBorder="1" applyAlignment="1">
      <alignment horizontal="center"/>
    </xf>
    <xf numFmtId="0" fontId="26" fillId="0" borderId="0" xfId="0" applyFont="1" applyBorder="1" applyAlignment="1">
      <alignment horizontal="left"/>
    </xf>
    <xf numFmtId="0" fontId="26" fillId="4" borderId="4" xfId="3" applyFont="1" applyFill="1" applyBorder="1" applyAlignment="1">
      <alignment horizontal="center" vertical="center" wrapText="1"/>
    </xf>
    <xf numFmtId="0" fontId="26" fillId="4" borderId="5" xfId="3" applyFont="1" applyFill="1" applyBorder="1" applyAlignment="1">
      <alignment horizontal="center" wrapText="1"/>
    </xf>
    <xf numFmtId="49" fontId="26" fillId="4" borderId="4" xfId="3" applyNumberFormat="1" applyFont="1" applyFill="1" applyBorder="1" applyAlignment="1">
      <alignment horizontal="center" vertical="center"/>
    </xf>
    <xf numFmtId="0" fontId="26" fillId="4" borderId="4" xfId="3" applyFont="1" applyFill="1" applyBorder="1" applyAlignment="1">
      <alignment horizontal="center" vertical="center"/>
    </xf>
    <xf numFmtId="0" fontId="26" fillId="4" borderId="4" xfId="3" applyFont="1" applyFill="1" applyBorder="1" applyAlignment="1">
      <alignment horizontal="center" vertical="top"/>
    </xf>
    <xf numFmtId="166" fontId="26" fillId="4" borderId="4" xfId="3" applyNumberFormat="1" applyFont="1" applyFill="1" applyBorder="1" applyAlignment="1">
      <alignment horizontal="center" vertical="top" wrapText="1"/>
    </xf>
    <xf numFmtId="0" fontId="26" fillId="4" borderId="4" xfId="3" applyFont="1" applyFill="1" applyBorder="1" applyAlignment="1">
      <alignment horizontal="center" wrapText="1"/>
    </xf>
    <xf numFmtId="1" fontId="26" fillId="4" borderId="1" xfId="3" applyNumberFormat="1" applyFont="1" applyFill="1" applyBorder="1" applyAlignment="1">
      <alignment horizontal="center" vertical="top"/>
    </xf>
    <xf numFmtId="1" fontId="26" fillId="4" borderId="3" xfId="3" applyNumberFormat="1" applyFont="1" applyFill="1" applyBorder="1" applyAlignment="1">
      <alignment horizontal="center" vertical="top"/>
    </xf>
    <xf numFmtId="49" fontId="37" fillId="0" borderId="4" xfId="3" applyNumberFormat="1" applyFont="1" applyFill="1" applyBorder="1" applyAlignment="1">
      <alignment horizontal="center" vertical="top"/>
    </xf>
    <xf numFmtId="49" fontId="26" fillId="0" borderId="4" xfId="3" applyNumberFormat="1" applyFont="1" applyFill="1" applyBorder="1" applyAlignment="1">
      <alignment horizontal="center" vertical="top"/>
    </xf>
    <xf numFmtId="165" fontId="18" fillId="0" borderId="4" xfId="3" applyNumberFormat="1" applyFont="1" applyFill="1" applyBorder="1" applyAlignment="1">
      <alignment horizontal="center" vertical="top"/>
    </xf>
    <xf numFmtId="49" fontId="18" fillId="0" borderId="4" xfId="3" applyNumberFormat="1" applyFont="1" applyFill="1" applyBorder="1" applyAlignment="1">
      <alignment horizontal="center" vertical="top"/>
    </xf>
    <xf numFmtId="0" fontId="37" fillId="0" borderId="4" xfId="3" applyFont="1" applyFill="1" applyBorder="1" applyAlignment="1">
      <alignment horizontal="left" vertical="top" wrapText="1"/>
    </xf>
    <xf numFmtId="0" fontId="18" fillId="0" borderId="4" xfId="3" applyFont="1" applyFill="1" applyBorder="1" applyAlignment="1">
      <alignment horizontal="center" vertical="top"/>
    </xf>
    <xf numFmtId="0" fontId="18" fillId="0" borderId="4" xfId="3" applyFont="1" applyFill="1" applyBorder="1" applyAlignment="1">
      <alignment horizontal="left" vertical="center" wrapText="1"/>
    </xf>
    <xf numFmtId="0" fontId="26" fillId="0" borderId="4" xfId="3" applyFont="1" applyFill="1" applyBorder="1" applyAlignment="1">
      <alignment horizontal="left" vertical="top" wrapText="1"/>
    </xf>
    <xf numFmtId="0" fontId="18" fillId="0" borderId="4" xfId="3" applyFont="1" applyFill="1" applyBorder="1" applyAlignment="1">
      <alignment horizontal="left" vertical="top"/>
    </xf>
    <xf numFmtId="0" fontId="18" fillId="0" borderId="4" xfId="3" applyFont="1" applyFill="1" applyBorder="1" applyAlignment="1">
      <alignment horizontal="left" vertical="top" wrapText="1"/>
    </xf>
    <xf numFmtId="2" fontId="18" fillId="0" borderId="4" xfId="3" applyNumberFormat="1" applyFont="1" applyFill="1" applyBorder="1" applyAlignment="1">
      <alignment horizontal="center" vertical="top"/>
    </xf>
    <xf numFmtId="2" fontId="18" fillId="0" borderId="4" xfId="3" applyNumberFormat="1" applyFont="1" applyBorder="1" applyAlignment="1">
      <alignment horizontal="center" vertical="top"/>
    </xf>
    <xf numFmtId="166" fontId="18" fillId="0" borderId="4" xfId="3" applyNumberFormat="1" applyFont="1" applyFill="1" applyBorder="1" applyAlignment="1">
      <alignment horizontal="center" vertical="top" wrapText="1"/>
    </xf>
    <xf numFmtId="0" fontId="18" fillId="0" borderId="4" xfId="3" applyFont="1" applyBorder="1" applyAlignment="1">
      <alignment horizontal="left" vertical="center" wrapText="1"/>
    </xf>
    <xf numFmtId="0" fontId="18" fillId="0" borderId="4" xfId="3" applyFont="1" applyBorder="1" applyAlignment="1">
      <alignment horizontal="left" vertical="top" wrapText="1"/>
    </xf>
    <xf numFmtId="166" fontId="18" fillId="0" borderId="4" xfId="3" applyNumberFormat="1" applyFont="1" applyBorder="1" applyAlignment="1">
      <alignment horizontal="center" vertical="top" wrapText="1"/>
    </xf>
    <xf numFmtId="0" fontId="18" fillId="0" borderId="4" xfId="3" applyFont="1" applyBorder="1" applyAlignment="1">
      <alignment horizontal="center" vertical="top"/>
    </xf>
    <xf numFmtId="49" fontId="18" fillId="4" borderId="4" xfId="20" applyNumberFormat="1" applyFont="1" applyFill="1" applyBorder="1" applyAlignment="1">
      <alignment horizontal="center" vertical="top"/>
    </xf>
    <xf numFmtId="165" fontId="26" fillId="4" borderId="4" xfId="20" applyNumberFormat="1" applyFont="1" applyFill="1" applyBorder="1" applyAlignment="1">
      <alignment horizontal="center" vertical="top"/>
    </xf>
    <xf numFmtId="0" fontId="18" fillId="4" borderId="4" xfId="20" applyFont="1" applyFill="1" applyBorder="1" applyAlignment="1">
      <alignment horizontal="left" vertical="top"/>
    </xf>
    <xf numFmtId="0" fontId="26" fillId="4" borderId="4" xfId="20" applyFont="1" applyFill="1" applyBorder="1" applyAlignment="1">
      <alignment horizontal="left" vertical="top" wrapText="1"/>
    </xf>
    <xf numFmtId="2" fontId="18" fillId="4" borderId="4" xfId="21" applyNumberFormat="1" applyFont="1" applyFill="1" applyBorder="1" applyAlignment="1">
      <alignment horizontal="center" vertical="top"/>
    </xf>
    <xf numFmtId="0" fontId="18" fillId="4" borderId="4" xfId="21" applyFont="1" applyFill="1" applyBorder="1" applyAlignment="1">
      <alignment horizontal="center" vertical="top"/>
    </xf>
    <xf numFmtId="166" fontId="18" fillId="4" borderId="4" xfId="20" applyNumberFormat="1" applyFont="1" applyFill="1" applyBorder="1" applyAlignment="1">
      <alignment horizontal="center" vertical="top" wrapText="1"/>
    </xf>
    <xf numFmtId="0" fontId="18" fillId="4" borderId="4" xfId="20" applyFont="1" applyFill="1" applyBorder="1" applyAlignment="1">
      <alignment horizontal="center" vertical="top"/>
    </xf>
    <xf numFmtId="0" fontId="18" fillId="4" borderId="4" xfId="20" applyFont="1" applyFill="1" applyBorder="1" applyAlignment="1">
      <alignment horizontal="left" vertical="center" wrapText="1"/>
    </xf>
    <xf numFmtId="165" fontId="26" fillId="0" borderId="4" xfId="3" applyNumberFormat="1" applyFont="1" applyFill="1" applyBorder="1" applyAlignment="1">
      <alignment horizontal="center" vertical="top"/>
    </xf>
    <xf numFmtId="0" fontId="26" fillId="0" borderId="4" xfId="3" applyFont="1" applyBorder="1" applyAlignment="1">
      <alignment horizontal="left" vertical="top" wrapText="1"/>
    </xf>
    <xf numFmtId="0" fontId="31" fillId="0" borderId="4" xfId="3" applyFont="1" applyFill="1" applyBorder="1" applyAlignment="1">
      <alignment horizontal="left" vertical="center" wrapText="1"/>
    </xf>
    <xf numFmtId="0" fontId="26" fillId="0" borderId="4" xfId="5" applyFont="1" applyBorder="1" applyAlignment="1">
      <alignment horizontal="left" vertical="top" wrapText="1"/>
    </xf>
    <xf numFmtId="49" fontId="19" fillId="0" borderId="4" xfId="3" applyNumberFormat="1" applyFont="1" applyFill="1" applyBorder="1" applyAlignment="1">
      <alignment horizontal="center" vertical="top"/>
    </xf>
    <xf numFmtId="2" fontId="18" fillId="0" borderId="4" xfId="5" applyNumberFormat="1" applyFont="1" applyFill="1" applyBorder="1" applyAlignment="1">
      <alignment horizontal="center" vertical="top"/>
    </xf>
    <xf numFmtId="0" fontId="18" fillId="0" borderId="4" xfId="5" applyFont="1" applyFill="1" applyBorder="1" applyAlignment="1">
      <alignment horizontal="center" vertical="top"/>
    </xf>
    <xf numFmtId="0" fontId="18" fillId="0" borderId="4" xfId="5" applyFont="1" applyBorder="1" applyAlignment="1">
      <alignment horizontal="left" vertical="center" wrapText="1"/>
    </xf>
    <xf numFmtId="166" fontId="26" fillId="0" borderId="4" xfId="3" applyNumberFormat="1" applyFont="1" applyBorder="1" applyAlignment="1">
      <alignment horizontal="center" vertical="top" wrapText="1"/>
    </xf>
    <xf numFmtId="0" fontId="18" fillId="0" borderId="4" xfId="5" applyFont="1" applyFill="1" applyBorder="1" applyAlignment="1">
      <alignment horizontal="left" vertical="top" wrapText="1"/>
    </xf>
    <xf numFmtId="0" fontId="18" fillId="0" borderId="4" xfId="5" applyFont="1" applyFill="1" applyBorder="1" applyAlignment="1">
      <alignment horizontal="left" vertical="center" wrapText="1"/>
    </xf>
    <xf numFmtId="49" fontId="26" fillId="0" borderId="4" xfId="0" applyNumberFormat="1" applyFont="1" applyFill="1" applyBorder="1" applyAlignment="1">
      <alignment horizontal="left" vertical="top"/>
    </xf>
    <xf numFmtId="165" fontId="26" fillId="0" borderId="4" xfId="0" applyNumberFormat="1" applyFont="1" applyFill="1" applyBorder="1" applyAlignment="1">
      <alignment horizontal="left" vertical="top"/>
    </xf>
    <xf numFmtId="0" fontId="26" fillId="0" borderId="4" xfId="0" applyFont="1" applyFill="1" applyBorder="1" applyAlignment="1">
      <alignment horizontal="left" vertical="top" wrapText="1"/>
    </xf>
    <xf numFmtId="49" fontId="18" fillId="0" borderId="4" xfId="0" applyNumberFormat="1" applyFont="1" applyFill="1" applyBorder="1" applyAlignment="1">
      <alignment horizontal="left" vertical="top"/>
    </xf>
    <xf numFmtId="165" fontId="18" fillId="0" borderId="4" xfId="0" applyNumberFormat="1" applyFont="1" applyFill="1" applyBorder="1" applyAlignment="1">
      <alignment horizontal="left" vertical="top"/>
    </xf>
    <xf numFmtId="0" fontId="18" fillId="0" borderId="4" xfId="0" applyFont="1" applyFill="1" applyBorder="1" applyAlignment="1">
      <alignment horizontal="left" vertical="top" wrapText="1"/>
    </xf>
    <xf numFmtId="2" fontId="19" fillId="0" borderId="4" xfId="3" applyNumberFormat="1" applyFont="1" applyBorder="1" applyAlignment="1">
      <alignment horizontal="center" vertical="top"/>
    </xf>
    <xf numFmtId="0" fontId="19" fillId="0" borderId="4" xfId="3" applyFont="1" applyBorder="1" applyAlignment="1">
      <alignment horizontal="left" vertical="center" wrapText="1"/>
    </xf>
    <xf numFmtId="49" fontId="19" fillId="0" borderId="4" xfId="0" applyNumberFormat="1" applyFont="1" applyFill="1" applyBorder="1" applyAlignment="1">
      <alignment horizontal="left" vertical="top"/>
    </xf>
    <xf numFmtId="165" fontId="19" fillId="0" borderId="4" xfId="0" applyNumberFormat="1" applyFont="1" applyFill="1" applyBorder="1" applyAlignment="1">
      <alignment horizontal="left" vertical="top"/>
    </xf>
    <xf numFmtId="0" fontId="19" fillId="0" borderId="4" xfId="0" applyFont="1" applyFill="1" applyBorder="1" applyAlignment="1">
      <alignment horizontal="left" vertical="top" wrapText="1"/>
    </xf>
    <xf numFmtId="0" fontId="19" fillId="0" borderId="4" xfId="3" applyFont="1" applyBorder="1" applyAlignment="1">
      <alignment horizontal="center" vertical="top"/>
    </xf>
    <xf numFmtId="166" fontId="19" fillId="0" borderId="4" xfId="3" applyNumberFormat="1" applyFont="1" applyBorder="1" applyAlignment="1">
      <alignment horizontal="center" vertical="top" wrapText="1"/>
    </xf>
    <xf numFmtId="49" fontId="37" fillId="0" borderId="4" xfId="0" applyNumberFormat="1" applyFont="1" applyFill="1" applyBorder="1" applyAlignment="1">
      <alignment horizontal="left" vertical="top"/>
    </xf>
    <xf numFmtId="0" fontId="19" fillId="0" borderId="4" xfId="5" applyFont="1" applyBorder="1" applyAlignment="1">
      <alignment horizontal="left" vertical="center" wrapText="1"/>
    </xf>
    <xf numFmtId="2" fontId="19" fillId="0" borderId="4" xfId="3" applyNumberFormat="1" applyFont="1" applyFill="1" applyBorder="1" applyAlignment="1">
      <alignment horizontal="center" vertical="top"/>
    </xf>
    <xf numFmtId="49" fontId="18" fillId="4" borderId="4" xfId="3" applyNumberFormat="1" applyFont="1" applyFill="1" applyBorder="1" applyAlignment="1">
      <alignment horizontal="center" vertical="top"/>
    </xf>
    <xf numFmtId="165" fontId="26" fillId="4" borderId="4" xfId="3" applyNumberFormat="1" applyFont="1" applyFill="1" applyBorder="1" applyAlignment="1">
      <alignment horizontal="center" vertical="top"/>
    </xf>
    <xf numFmtId="0" fontId="18" fillId="4" borderId="4" xfId="3" applyFont="1" applyFill="1" applyBorder="1" applyAlignment="1">
      <alignment horizontal="left" vertical="top"/>
    </xf>
    <xf numFmtId="0" fontId="26" fillId="4" borderId="4" xfId="3" applyFont="1" applyFill="1" applyBorder="1" applyAlignment="1">
      <alignment horizontal="left" vertical="top" wrapText="1"/>
    </xf>
    <xf numFmtId="2" fontId="38" fillId="4" borderId="4" xfId="3" applyNumberFormat="1" applyFont="1" applyFill="1" applyBorder="1" applyAlignment="1">
      <alignment horizontal="left" vertical="top" wrapText="1"/>
    </xf>
    <xf numFmtId="2" fontId="19" fillId="4" borderId="4" xfId="5" applyNumberFormat="1" applyFont="1" applyFill="1" applyBorder="1" applyAlignment="1">
      <alignment horizontal="center" vertical="top"/>
    </xf>
    <xf numFmtId="166" fontId="19" fillId="4" borderId="4" xfId="5" applyNumberFormat="1" applyFont="1" applyFill="1" applyBorder="1" applyAlignment="1">
      <alignment horizontal="center" vertical="top"/>
    </xf>
    <xf numFmtId="166" fontId="18" fillId="4" borderId="4" xfId="3" applyNumberFormat="1" applyFont="1" applyFill="1" applyBorder="1" applyAlignment="1">
      <alignment horizontal="center" vertical="top" wrapText="1"/>
    </xf>
    <xf numFmtId="0" fontId="18" fillId="4" borderId="4" xfId="3" applyFont="1" applyFill="1" applyBorder="1" applyAlignment="1">
      <alignment horizontal="center" vertical="top"/>
    </xf>
    <xf numFmtId="0" fontId="35" fillId="4" borderId="4" xfId="3" applyFont="1" applyFill="1" applyBorder="1" applyAlignment="1">
      <alignment horizontal="center" vertical="center" wrapText="1"/>
    </xf>
    <xf numFmtId="0" fontId="35" fillId="4" borderId="4" xfId="3" applyFont="1" applyFill="1" applyBorder="1" applyAlignment="1">
      <alignment horizontal="center" vertical="center"/>
    </xf>
    <xf numFmtId="0" fontId="35" fillId="4" borderId="5" xfId="3" applyFont="1" applyFill="1" applyBorder="1" applyAlignment="1">
      <alignment horizontal="center"/>
    </xf>
    <xf numFmtId="0" fontId="35" fillId="4" borderId="4" xfId="3" applyFont="1" applyFill="1" applyBorder="1" applyAlignment="1">
      <alignment horizontal="center"/>
    </xf>
    <xf numFmtId="4" fontId="26" fillId="4" borderId="1" xfId="3" applyNumberFormat="1" applyFont="1" applyFill="1" applyBorder="1" applyAlignment="1">
      <alignment horizontal="center" vertical="top"/>
    </xf>
    <xf numFmtId="4" fontId="26" fillId="4" borderId="3" xfId="3" applyNumberFormat="1" applyFont="1" applyFill="1" applyBorder="1" applyAlignment="1">
      <alignment horizontal="center" vertical="top"/>
    </xf>
    <xf numFmtId="49" fontId="37" fillId="0" borderId="4" xfId="5" applyNumberFormat="1" applyFont="1" applyFill="1" applyBorder="1" applyAlignment="1">
      <alignment horizontal="center" vertical="top"/>
    </xf>
    <xf numFmtId="49" fontId="26" fillId="0" borderId="4" xfId="5" applyNumberFormat="1" applyFont="1" applyFill="1" applyBorder="1" applyAlignment="1">
      <alignment horizontal="center" vertical="top"/>
    </xf>
    <xf numFmtId="165" fontId="18" fillId="0" borderId="4" xfId="5" applyNumberFormat="1" applyFont="1" applyFill="1" applyBorder="1" applyAlignment="1">
      <alignment horizontal="center" vertical="top"/>
    </xf>
    <xf numFmtId="49" fontId="18" fillId="0" borderId="4" xfId="5" applyNumberFormat="1" applyFont="1" applyFill="1" applyBorder="1" applyAlignment="1">
      <alignment horizontal="center" vertical="top"/>
    </xf>
    <xf numFmtId="0" fontId="37" fillId="3" borderId="4" xfId="5" applyFont="1" applyFill="1" applyBorder="1" applyAlignment="1">
      <alignment horizontal="left" vertical="top"/>
    </xf>
    <xf numFmtId="4" fontId="26" fillId="3" borderId="1" xfId="3" applyNumberFormat="1" applyFont="1" applyFill="1" applyBorder="1" applyAlignment="1">
      <alignment horizontal="center" vertical="top"/>
    </xf>
    <xf numFmtId="4" fontId="26" fillId="3" borderId="3" xfId="3" applyNumberFormat="1" applyFont="1" applyFill="1" applyBorder="1" applyAlignment="1">
      <alignment horizontal="center" vertical="top"/>
    </xf>
    <xf numFmtId="0" fontId="26" fillId="3" borderId="4" xfId="3" applyFont="1" applyFill="1" applyBorder="1" applyAlignment="1">
      <alignment horizontal="center" vertical="top"/>
    </xf>
    <xf numFmtId="166" fontId="26" fillId="3" borderId="4" xfId="3" applyNumberFormat="1" applyFont="1" applyFill="1" applyBorder="1" applyAlignment="1">
      <alignment horizontal="center" vertical="top" wrapText="1"/>
    </xf>
    <xf numFmtId="0" fontId="26" fillId="3" borderId="4" xfId="5" applyFont="1" applyFill="1" applyBorder="1" applyAlignment="1">
      <alignment horizontal="left" vertical="top"/>
    </xf>
    <xf numFmtId="0" fontId="18" fillId="0" borderId="4" xfId="5" applyFont="1" applyFill="1" applyBorder="1" applyAlignment="1">
      <alignment horizontal="left" vertical="top"/>
    </xf>
    <xf numFmtId="4" fontId="18" fillId="3" borderId="4" xfId="3" applyNumberFormat="1" applyFont="1" applyFill="1" applyBorder="1" applyAlignment="1">
      <alignment horizontal="center" vertical="top"/>
    </xf>
    <xf numFmtId="0" fontId="18" fillId="3" borderId="4" xfId="3" applyFont="1" applyFill="1" applyBorder="1" applyAlignment="1">
      <alignment horizontal="center" vertical="top"/>
    </xf>
    <xf numFmtId="0" fontId="18" fillId="3" borderId="4" xfId="3" applyFont="1" applyFill="1" applyBorder="1" applyAlignment="1">
      <alignment vertical="top"/>
    </xf>
    <xf numFmtId="0" fontId="18" fillId="3" borderId="4" xfId="5" applyFont="1" applyFill="1" applyBorder="1" applyAlignment="1">
      <alignment vertical="top"/>
    </xf>
    <xf numFmtId="166" fontId="18" fillId="3" borderId="4" xfId="3" applyNumberFormat="1" applyFont="1" applyFill="1" applyBorder="1" applyAlignment="1">
      <alignment horizontal="center" vertical="top" wrapText="1"/>
    </xf>
    <xf numFmtId="0" fontId="18" fillId="3" borderId="4" xfId="3" applyFont="1" applyFill="1" applyBorder="1" applyAlignment="1">
      <alignment horizontal="left" vertical="top"/>
    </xf>
    <xf numFmtId="165" fontId="18" fillId="3" borderId="4" xfId="3" applyNumberFormat="1" applyFont="1" applyFill="1" applyBorder="1" applyAlignment="1">
      <alignment horizontal="center" vertical="top"/>
    </xf>
    <xf numFmtId="0" fontId="18" fillId="3" borderId="4" xfId="3" applyFont="1" applyFill="1" applyBorder="1" applyAlignment="1">
      <alignment vertical="top" wrapText="1"/>
    </xf>
    <xf numFmtId="165" fontId="26" fillId="3" borderId="4" xfId="3" applyNumberFormat="1" applyFont="1" applyFill="1" applyBorder="1" applyAlignment="1">
      <alignment horizontal="center" vertical="top"/>
    </xf>
    <xf numFmtId="0" fontId="26" fillId="3" borderId="4" xfId="3" applyFont="1" applyFill="1" applyBorder="1" applyAlignment="1">
      <alignment vertical="top"/>
    </xf>
    <xf numFmtId="165" fontId="18" fillId="3" borderId="4" xfId="3" applyNumberFormat="1" applyFont="1" applyFill="1" applyBorder="1" applyAlignment="1">
      <alignment horizontal="center" vertical="top" wrapText="1"/>
    </xf>
    <xf numFmtId="0" fontId="19" fillId="0" borderId="4" xfId="3" applyFont="1" applyFill="1" applyBorder="1" applyAlignment="1">
      <alignment vertical="top" wrapText="1"/>
    </xf>
    <xf numFmtId="4" fontId="19" fillId="0" borderId="4" xfId="3" applyNumberFormat="1" applyFont="1" applyFill="1" applyBorder="1" applyAlignment="1">
      <alignment horizontal="center" vertical="top"/>
    </xf>
    <xf numFmtId="49" fontId="19" fillId="0" borderId="4" xfId="5" applyNumberFormat="1" applyFont="1" applyFill="1" applyBorder="1" applyAlignment="1">
      <alignment horizontal="center" vertical="top"/>
    </xf>
    <xf numFmtId="4" fontId="19" fillId="3" borderId="4" xfId="3" applyNumberFormat="1" applyFont="1" applyFill="1" applyBorder="1" applyAlignment="1">
      <alignment horizontal="center" vertical="top"/>
    </xf>
    <xf numFmtId="0" fontId="18" fillId="0" borderId="4" xfId="3" applyFont="1" applyFill="1" applyBorder="1" applyAlignment="1">
      <alignment vertical="top" wrapText="1"/>
    </xf>
    <xf numFmtId="166" fontId="19" fillId="0" borderId="4" xfId="3" applyNumberFormat="1" applyFont="1" applyFill="1" applyBorder="1" applyAlignment="1">
      <alignment horizontal="center" vertical="top" wrapText="1"/>
    </xf>
    <xf numFmtId="0" fontId="26" fillId="0" borderId="4" xfId="3" applyFont="1" applyFill="1" applyBorder="1" applyAlignment="1">
      <alignment vertical="top"/>
    </xf>
    <xf numFmtId="4" fontId="18" fillId="0" borderId="4" xfId="3" applyNumberFormat="1" applyFont="1" applyFill="1" applyBorder="1" applyAlignment="1">
      <alignment horizontal="center" vertical="top"/>
    </xf>
    <xf numFmtId="0" fontId="18" fillId="0" borderId="4" xfId="3" applyFont="1" applyFill="1" applyBorder="1" applyAlignment="1">
      <alignment vertical="top"/>
    </xf>
    <xf numFmtId="49" fontId="26" fillId="3" borderId="4" xfId="3" applyNumberFormat="1" applyFont="1" applyFill="1" applyBorder="1" applyAlignment="1">
      <alignment horizontal="center" vertical="top"/>
    </xf>
    <xf numFmtId="0" fontId="26" fillId="3" borderId="4" xfId="3" applyFont="1" applyFill="1" applyBorder="1" applyAlignment="1">
      <alignment horizontal="left" vertical="top"/>
    </xf>
    <xf numFmtId="0" fontId="18" fillId="3" borderId="4" xfId="3" applyFont="1" applyFill="1" applyBorder="1" applyAlignment="1">
      <alignment horizontal="left" vertical="top" wrapText="1"/>
    </xf>
    <xf numFmtId="0" fontId="26" fillId="4" borderId="4" xfId="3" applyFont="1" applyFill="1" applyBorder="1" applyAlignment="1">
      <alignment horizontal="left" vertical="top"/>
    </xf>
    <xf numFmtId="4" fontId="19" fillId="4" borderId="4" xfId="5" applyNumberFormat="1" applyFont="1" applyFill="1" applyBorder="1" applyAlignment="1">
      <alignment horizontal="center" vertical="top"/>
    </xf>
    <xf numFmtId="0" fontId="19" fillId="4" borderId="4" xfId="5" applyFont="1" applyFill="1" applyBorder="1" applyAlignment="1">
      <alignment horizontal="center" vertical="top"/>
    </xf>
    <xf numFmtId="0" fontId="1" fillId="4" borderId="4" xfId="3" applyFont="1" applyFill="1" applyBorder="1" applyAlignment="1">
      <alignment vertical="top"/>
    </xf>
    <xf numFmtId="49" fontId="18" fillId="3" borderId="4" xfId="3" applyNumberFormat="1" applyFont="1" applyFill="1" applyBorder="1" applyAlignment="1">
      <alignment horizontal="center" vertical="top"/>
    </xf>
    <xf numFmtId="0" fontId="18" fillId="3" borderId="4" xfId="4" applyFont="1" applyFill="1" applyBorder="1" applyAlignment="1">
      <alignment horizontal="center" vertical="top"/>
    </xf>
    <xf numFmtId="0" fontId="18" fillId="3" borderId="4" xfId="4" applyFont="1" applyFill="1" applyBorder="1" applyAlignment="1">
      <alignment vertical="top" wrapText="1"/>
    </xf>
    <xf numFmtId="4" fontId="18" fillId="3" borderId="4" xfId="4" applyNumberFormat="1" applyFont="1" applyFill="1" applyBorder="1" applyAlignment="1">
      <alignment horizontal="center" vertical="top"/>
    </xf>
    <xf numFmtId="166" fontId="18" fillId="3" borderId="4" xfId="4" applyNumberFormat="1" applyFont="1" applyFill="1" applyBorder="1" applyAlignment="1">
      <alignment horizontal="center" vertical="top" wrapText="1"/>
    </xf>
    <xf numFmtId="165" fontId="19" fillId="3" borderId="4" xfId="3" applyNumberFormat="1" applyFont="1" applyFill="1" applyBorder="1" applyAlignment="1">
      <alignment horizontal="center" vertical="top"/>
    </xf>
    <xf numFmtId="0" fontId="19" fillId="3" borderId="4" xfId="3" applyFont="1" applyFill="1" applyBorder="1" applyAlignment="1">
      <alignment horizontal="left" vertical="top"/>
    </xf>
    <xf numFmtId="0" fontId="37" fillId="3" borderId="4" xfId="4" applyFont="1" applyFill="1" applyBorder="1" applyAlignment="1">
      <alignment vertical="top" wrapText="1"/>
    </xf>
    <xf numFmtId="4" fontId="19" fillId="3" borderId="4" xfId="4" applyNumberFormat="1" applyFont="1" applyFill="1" applyBorder="1" applyAlignment="1">
      <alignment horizontal="center" vertical="top"/>
    </xf>
    <xf numFmtId="0" fontId="19" fillId="3" borderId="4" xfId="4" applyFont="1" applyFill="1" applyBorder="1" applyAlignment="1">
      <alignment horizontal="center" vertical="top"/>
    </xf>
    <xf numFmtId="166" fontId="19" fillId="3" borderId="4" xfId="4" applyNumberFormat="1" applyFont="1" applyFill="1" applyBorder="1" applyAlignment="1">
      <alignment horizontal="center" vertical="top" wrapText="1"/>
    </xf>
    <xf numFmtId="0" fontId="19" fillId="3" borderId="4" xfId="3" applyFont="1" applyFill="1" applyBorder="1" applyAlignment="1">
      <alignment vertical="top"/>
    </xf>
    <xf numFmtId="0" fontId="19" fillId="3" borderId="4" xfId="3" applyFont="1" applyFill="1" applyBorder="1" applyAlignment="1">
      <alignment vertical="top" wrapText="1"/>
    </xf>
    <xf numFmtId="165" fontId="18" fillId="3" borderId="4" xfId="3" quotePrefix="1" applyNumberFormat="1" applyFont="1" applyFill="1" applyBorder="1" applyAlignment="1">
      <alignment horizontal="center" vertical="top"/>
    </xf>
    <xf numFmtId="0" fontId="19" fillId="0" borderId="4" xfId="3" applyFont="1" applyFill="1" applyBorder="1" applyAlignment="1">
      <alignment horizontal="left" vertical="top"/>
    </xf>
    <xf numFmtId="0" fontId="19" fillId="0" borderId="4" xfId="4" applyFont="1" applyFill="1" applyBorder="1" applyAlignment="1">
      <alignment horizontal="center" vertical="top"/>
    </xf>
    <xf numFmtId="0" fontId="19" fillId="0" borderId="4" xfId="3" applyFont="1" applyFill="1" applyBorder="1" applyAlignment="1">
      <alignment horizontal="center" vertical="top"/>
    </xf>
    <xf numFmtId="0" fontId="26" fillId="3" borderId="1" xfId="3" applyFont="1" applyFill="1" applyBorder="1" applyAlignment="1">
      <alignment horizontal="left" vertical="top" wrapText="1"/>
    </xf>
    <xf numFmtId="0" fontId="18" fillId="3" borderId="14" xfId="3" applyFont="1" applyFill="1" applyBorder="1" applyAlignment="1">
      <alignment vertical="top" wrapText="1"/>
    </xf>
    <xf numFmtId="4" fontId="18" fillId="4" borderId="4" xfId="5" applyNumberFormat="1" applyFont="1" applyFill="1" applyBorder="1" applyAlignment="1">
      <alignment horizontal="center" vertical="top"/>
    </xf>
    <xf numFmtId="0" fontId="18" fillId="4" borderId="4" xfId="5" applyFont="1" applyFill="1" applyBorder="1" applyAlignment="1">
      <alignment horizontal="center" vertical="top"/>
    </xf>
    <xf numFmtId="0" fontId="18" fillId="4" borderId="4" xfId="3" applyFont="1" applyFill="1" applyBorder="1" applyAlignment="1">
      <alignment vertical="top"/>
    </xf>
    <xf numFmtId="0" fontId="18" fillId="3" borderId="4" xfId="5" applyFont="1" applyFill="1" applyBorder="1" applyAlignment="1">
      <alignment vertical="top" wrapText="1"/>
    </xf>
    <xf numFmtId="165" fontId="18" fillId="3" borderId="4" xfId="4" applyNumberFormat="1" applyFont="1" applyFill="1" applyBorder="1" applyAlignment="1">
      <alignment horizontal="center" vertical="top"/>
    </xf>
    <xf numFmtId="0" fontId="18" fillId="3" borderId="4" xfId="4" applyFont="1" applyFill="1" applyBorder="1" applyAlignment="1">
      <alignment horizontal="left" vertical="top"/>
    </xf>
    <xf numFmtId="0" fontId="26" fillId="3" borderId="4" xfId="3" applyFont="1" applyFill="1" applyBorder="1" applyAlignment="1">
      <alignment vertical="top" wrapText="1"/>
    </xf>
    <xf numFmtId="165" fontId="39" fillId="3" borderId="4" xfId="3" applyNumberFormat="1" applyFont="1" applyFill="1" applyBorder="1" applyAlignment="1">
      <alignment horizontal="center" vertical="top"/>
    </xf>
    <xf numFmtId="165" fontId="40" fillId="3" borderId="4" xfId="3" applyNumberFormat="1" applyFont="1" applyFill="1" applyBorder="1" applyAlignment="1">
      <alignment horizontal="center" vertical="top"/>
    </xf>
    <xf numFmtId="0" fontId="40" fillId="3" borderId="4" xfId="3" applyFont="1" applyFill="1" applyBorder="1" applyAlignment="1">
      <alignment horizontal="left" vertical="top"/>
    </xf>
    <xf numFmtId="165" fontId="37" fillId="3" borderId="4" xfId="3" quotePrefix="1" applyNumberFormat="1" applyFont="1" applyFill="1" applyBorder="1" applyAlignment="1">
      <alignment horizontal="center" vertical="top"/>
    </xf>
    <xf numFmtId="165" fontId="37" fillId="3" borderId="4" xfId="3" applyNumberFormat="1" applyFont="1" applyFill="1" applyBorder="1" applyAlignment="1">
      <alignment horizontal="center" vertical="top"/>
    </xf>
    <xf numFmtId="49" fontId="37" fillId="3" borderId="4" xfId="3" applyNumberFormat="1" applyFont="1" applyFill="1" applyBorder="1" applyAlignment="1">
      <alignment horizontal="center" vertical="top"/>
    </xf>
    <xf numFmtId="16" fontId="19" fillId="3" borderId="4" xfId="3" applyNumberFormat="1" applyFont="1" applyFill="1" applyBorder="1" applyAlignment="1">
      <alignment horizontal="center" vertical="top"/>
    </xf>
    <xf numFmtId="49" fontId="19" fillId="3" borderId="4" xfId="3" applyNumberFormat="1" applyFont="1" applyFill="1" applyBorder="1" applyAlignment="1">
      <alignment horizontal="center" vertical="top"/>
    </xf>
    <xf numFmtId="16" fontId="18" fillId="3" borderId="4" xfId="3" applyNumberFormat="1" applyFont="1" applyFill="1" applyBorder="1" applyAlignment="1">
      <alignment horizontal="center" vertical="top"/>
    </xf>
    <xf numFmtId="49" fontId="39" fillId="3" borderId="4" xfId="3" applyNumberFormat="1" applyFont="1" applyFill="1" applyBorder="1" applyAlignment="1">
      <alignment horizontal="center" vertical="top"/>
    </xf>
    <xf numFmtId="4" fontId="26" fillId="3" borderId="4" xfId="3" applyNumberFormat="1" applyFont="1" applyFill="1" applyBorder="1" applyAlignment="1">
      <alignment horizontal="center" vertical="top"/>
    </xf>
    <xf numFmtId="0" fontId="26" fillId="3" borderId="5" xfId="3" applyFont="1" applyFill="1" applyBorder="1" applyAlignment="1">
      <alignment horizontal="left" vertical="top" wrapText="1"/>
    </xf>
    <xf numFmtId="0" fontId="18" fillId="3" borderId="5" xfId="3" applyFont="1" applyFill="1" applyBorder="1" applyAlignment="1">
      <alignment horizontal="left" vertical="top" wrapText="1"/>
    </xf>
    <xf numFmtId="0" fontId="19" fillId="3" borderId="4" xfId="3" applyFont="1" applyFill="1" applyBorder="1" applyAlignment="1">
      <alignment horizontal="center" vertical="top"/>
    </xf>
    <xf numFmtId="166" fontId="19" fillId="3" borderId="4" xfId="3" applyNumberFormat="1" applyFont="1" applyFill="1" applyBorder="1" applyAlignment="1">
      <alignment horizontal="center" vertical="top" wrapText="1"/>
    </xf>
    <xf numFmtId="49" fontId="26" fillId="0" borderId="4" xfId="0" applyNumberFormat="1" applyFont="1" applyFill="1" applyBorder="1" applyAlignment="1">
      <alignment horizontal="center" vertical="top"/>
    </xf>
    <xf numFmtId="0" fontId="26" fillId="0" borderId="4" xfId="0" applyFont="1" applyFill="1" applyBorder="1" applyAlignment="1">
      <alignment vertical="top" wrapText="1"/>
    </xf>
    <xf numFmtId="4" fontId="18" fillId="0" borderId="4" xfId="5" applyNumberFormat="1" applyFont="1" applyFill="1" applyBorder="1" applyAlignment="1">
      <alignment horizontal="center" vertical="center"/>
    </xf>
    <xf numFmtId="0" fontId="18" fillId="0" borderId="4" xfId="5" applyFont="1" applyFill="1" applyBorder="1" applyAlignment="1">
      <alignment horizontal="center" vertical="center"/>
    </xf>
    <xf numFmtId="166" fontId="18" fillId="0" borderId="4" xfId="5" applyNumberFormat="1" applyFont="1" applyFill="1" applyBorder="1" applyAlignment="1">
      <alignment horizontal="center" vertical="center" wrapText="1"/>
    </xf>
    <xf numFmtId="0" fontId="26" fillId="0" borderId="1" xfId="0" applyFont="1" applyFill="1" applyBorder="1" applyAlignment="1">
      <alignment horizontal="left" vertical="top" wrapText="1"/>
    </xf>
    <xf numFmtId="0" fontId="18" fillId="0" borderId="4" xfId="0" applyFont="1" applyFill="1" applyBorder="1" applyAlignment="1">
      <alignment vertical="top" wrapText="1"/>
    </xf>
    <xf numFmtId="2" fontId="18" fillId="0" borderId="4" xfId="5" applyNumberFormat="1" applyFont="1" applyFill="1" applyBorder="1" applyAlignment="1">
      <alignment horizontal="center" vertical="center"/>
    </xf>
    <xf numFmtId="2" fontId="18" fillId="0" borderId="4" xfId="5" applyNumberFormat="1" applyFont="1" applyFill="1" applyBorder="1" applyAlignment="1">
      <alignment horizontal="center" vertical="center" wrapText="1"/>
    </xf>
    <xf numFmtId="17" fontId="18" fillId="0" borderId="4" xfId="5" applyNumberFormat="1" applyFont="1" applyFill="1" applyBorder="1" applyAlignment="1">
      <alignment horizontal="center" vertical="center"/>
    </xf>
    <xf numFmtId="2" fontId="18" fillId="4" borderId="4" xfId="3" applyNumberFormat="1" applyFont="1" applyFill="1" applyBorder="1" applyAlignment="1">
      <alignment horizontal="center" vertical="top" wrapText="1"/>
    </xf>
    <xf numFmtId="165" fontId="39" fillId="0" borderId="4" xfId="3" applyNumberFormat="1" applyFont="1" applyFill="1" applyBorder="1" applyAlignment="1">
      <alignment horizontal="center" vertical="top"/>
    </xf>
    <xf numFmtId="49" fontId="19" fillId="4" borderId="4" xfId="26" applyNumberFormat="1" applyFont="1" applyFill="1" applyBorder="1" applyAlignment="1">
      <alignment horizontal="center" vertical="top"/>
    </xf>
    <xf numFmtId="165" fontId="37" fillId="4" borderId="4" xfId="26" applyNumberFormat="1" applyFont="1" applyFill="1" applyBorder="1" applyAlignment="1">
      <alignment horizontal="center" vertical="top"/>
    </xf>
    <xf numFmtId="0" fontId="19" fillId="4" borderId="4" xfId="26" applyFont="1" applyFill="1" applyBorder="1" applyAlignment="1">
      <alignment horizontal="left" vertical="top"/>
    </xf>
    <xf numFmtId="0" fontId="37" fillId="4" borderId="4" xfId="26" applyFont="1" applyFill="1" applyBorder="1" applyAlignment="1">
      <alignment horizontal="left" vertical="top"/>
    </xf>
    <xf numFmtId="4" fontId="19" fillId="4" borderId="4" xfId="26" applyNumberFormat="1" applyFont="1" applyFill="1" applyBorder="1" applyAlignment="1">
      <alignment horizontal="center" vertical="top"/>
    </xf>
    <xf numFmtId="0" fontId="19" fillId="4" borderId="4" xfId="26" applyFont="1" applyFill="1" applyBorder="1" applyAlignment="1">
      <alignment horizontal="center" vertical="top"/>
    </xf>
    <xf numFmtId="2" fontId="19" fillId="4" borderId="4" xfId="26" applyNumberFormat="1" applyFont="1" applyFill="1" applyBorder="1" applyAlignment="1">
      <alignment horizontal="center" vertical="top" wrapText="1"/>
    </xf>
    <xf numFmtId="0" fontId="19" fillId="4" borderId="4" xfId="26" applyFont="1" applyFill="1" applyBorder="1" applyAlignment="1">
      <alignment vertical="top"/>
    </xf>
    <xf numFmtId="49" fontId="37" fillId="0" borderId="4" xfId="26" applyNumberFormat="1" applyFont="1" applyBorder="1" applyAlignment="1">
      <alignment horizontal="center" vertical="top"/>
    </xf>
    <xf numFmtId="165" fontId="19" fillId="0" borderId="4" xfId="26" applyNumberFormat="1" applyFont="1" applyBorder="1" applyAlignment="1">
      <alignment horizontal="center" vertical="top"/>
    </xf>
    <xf numFmtId="49" fontId="19" fillId="0" borderId="4" xfId="26" applyNumberFormat="1" applyFont="1" applyBorder="1" applyAlignment="1">
      <alignment horizontal="center" vertical="top"/>
    </xf>
    <xf numFmtId="0" fontId="37" fillId="3" borderId="4" xfId="26" applyFont="1" applyFill="1" applyBorder="1" applyAlignment="1">
      <alignment horizontal="left" vertical="top"/>
    </xf>
    <xf numFmtId="4" fontId="37" fillId="3" borderId="1" xfId="24" applyNumberFormat="1" applyFont="1" applyFill="1" applyBorder="1" applyAlignment="1">
      <alignment horizontal="center" vertical="top"/>
    </xf>
    <xf numFmtId="4" fontId="37" fillId="3" borderId="3" xfId="24" applyNumberFormat="1" applyFont="1" applyFill="1" applyBorder="1" applyAlignment="1">
      <alignment horizontal="center" vertical="top"/>
    </xf>
    <xf numFmtId="0" fontId="37" fillId="3" borderId="4" xfId="24" applyFont="1" applyFill="1" applyBorder="1" applyAlignment="1">
      <alignment horizontal="center" vertical="top"/>
    </xf>
    <xf numFmtId="166" fontId="37" fillId="3" borderId="4" xfId="24" applyNumberFormat="1" applyFont="1" applyFill="1" applyBorder="1" applyAlignment="1">
      <alignment horizontal="center" vertical="top" wrapText="1"/>
    </xf>
    <xf numFmtId="0" fontId="19" fillId="0" borderId="4" xfId="26" applyFont="1" applyBorder="1" applyAlignment="1">
      <alignment horizontal="left" vertical="top"/>
    </xf>
    <xf numFmtId="4" fontId="19" fillId="3" borderId="4" xfId="24" applyNumberFormat="1" applyFont="1" applyFill="1" applyBorder="1" applyAlignment="1">
      <alignment horizontal="center" vertical="top"/>
    </xf>
    <xf numFmtId="0" fontId="19" fillId="3" borderId="4" xfId="24" applyFont="1" applyFill="1" applyBorder="1" applyAlignment="1">
      <alignment horizontal="center" vertical="top"/>
    </xf>
    <xf numFmtId="0" fontId="19" fillId="3" borderId="4" xfId="24" applyFont="1" applyFill="1" applyBorder="1" applyAlignment="1">
      <alignment vertical="top"/>
    </xf>
    <xf numFmtId="0" fontId="19" fillId="3" borderId="4" xfId="26" applyFont="1" applyFill="1" applyBorder="1" applyAlignment="1">
      <alignment vertical="top"/>
    </xf>
    <xf numFmtId="166" fontId="19" fillId="3" borderId="4" xfId="24" applyNumberFormat="1" applyFont="1" applyFill="1" applyBorder="1" applyAlignment="1">
      <alignment horizontal="center" vertical="top" wrapText="1"/>
    </xf>
    <xf numFmtId="0" fontId="19" fillId="3" borderId="4" xfId="24" applyFont="1" applyFill="1" applyBorder="1" applyAlignment="1">
      <alignment horizontal="left" vertical="top"/>
    </xf>
    <xf numFmtId="0" fontId="19" fillId="3" borderId="4" xfId="24" applyFont="1" applyFill="1" applyBorder="1" applyAlignment="1">
      <alignment vertical="top" wrapText="1"/>
    </xf>
    <xf numFmtId="165" fontId="19" fillId="3" borderId="4" xfId="24" applyNumberFormat="1" applyFont="1" applyFill="1" applyBorder="1" applyAlignment="1">
      <alignment horizontal="center" vertical="top"/>
    </xf>
    <xf numFmtId="0" fontId="37" fillId="3" borderId="4" xfId="24" applyFont="1" applyFill="1" applyBorder="1" applyAlignment="1">
      <alignment vertical="top"/>
    </xf>
    <xf numFmtId="0" fontId="19" fillId="0" borderId="4" xfId="24" applyFont="1" applyBorder="1" applyAlignment="1">
      <alignment vertical="top" wrapText="1"/>
    </xf>
    <xf numFmtId="4" fontId="19" fillId="0" borderId="4" xfId="24" applyNumberFormat="1" applyFont="1" applyBorder="1" applyAlignment="1">
      <alignment horizontal="center" vertical="top"/>
    </xf>
    <xf numFmtId="49" fontId="19" fillId="3" borderId="4" xfId="24" applyNumberFormat="1" applyFont="1" applyFill="1" applyBorder="1" applyAlignment="1">
      <alignment horizontal="center" vertical="top"/>
    </xf>
    <xf numFmtId="0" fontId="37" fillId="3" borderId="4" xfId="24" applyFont="1" applyFill="1" applyBorder="1" applyAlignment="1">
      <alignment horizontal="left" vertical="top"/>
    </xf>
    <xf numFmtId="4" fontId="19" fillId="3" borderId="4" xfId="26" applyNumberFormat="1" applyFont="1" applyFill="1" applyBorder="1" applyAlignment="1">
      <alignment horizontal="center" vertical="top"/>
    </xf>
    <xf numFmtId="0" fontId="37" fillId="3" borderId="4" xfId="24" applyFont="1" applyFill="1" applyBorder="1" applyAlignment="1">
      <alignment vertical="top" wrapText="1"/>
    </xf>
    <xf numFmtId="0" fontId="37" fillId="0" borderId="4" xfId="24" applyFont="1" applyBorder="1" applyAlignment="1">
      <alignment vertical="top"/>
    </xf>
    <xf numFmtId="0" fontId="37" fillId="4" borderId="4" xfId="26" applyFont="1" applyFill="1" applyBorder="1" applyAlignment="1">
      <alignment horizontal="left" vertical="top" wrapText="1"/>
    </xf>
    <xf numFmtId="2" fontId="31" fillId="4" borderId="4" xfId="26" applyNumberFormat="1" applyFont="1" applyFill="1" applyBorder="1" applyAlignment="1">
      <alignment horizontal="left" vertical="top" wrapText="1"/>
    </xf>
    <xf numFmtId="2" fontId="19" fillId="4" borderId="4" xfId="26" applyNumberFormat="1" applyFont="1" applyFill="1" applyBorder="1" applyAlignment="1">
      <alignment horizontal="center" vertical="top"/>
    </xf>
    <xf numFmtId="166" fontId="19" fillId="4" borderId="4" xfId="26" applyNumberFormat="1" applyFont="1" applyFill="1" applyBorder="1" applyAlignment="1">
      <alignment horizontal="center" vertical="top"/>
    </xf>
    <xf numFmtId="166" fontId="19" fillId="4" borderId="4" xfId="26" applyNumberFormat="1" applyFont="1" applyFill="1" applyBorder="1" applyAlignment="1">
      <alignment horizontal="center" vertical="top" wrapText="1"/>
    </xf>
    <xf numFmtId="165" fontId="42" fillId="0" borderId="4" xfId="26" applyNumberFormat="1" applyFont="1" applyBorder="1" applyAlignment="1">
      <alignment horizontal="center" vertical="top"/>
    </xf>
    <xf numFmtId="165" fontId="19" fillId="0" borderId="4" xfId="0" applyNumberFormat="1" applyFont="1" applyBorder="1" applyAlignment="1">
      <alignment horizontal="left" vertical="top"/>
    </xf>
    <xf numFmtId="49" fontId="37" fillId="0" borderId="4" xfId="0" applyNumberFormat="1" applyFont="1" applyBorder="1" applyAlignment="1">
      <alignment horizontal="center" vertical="top"/>
    </xf>
    <xf numFmtId="0" fontId="37" fillId="0" borderId="4" xfId="0" applyFont="1" applyBorder="1" applyAlignment="1">
      <alignment vertical="top" wrapText="1"/>
    </xf>
    <xf numFmtId="4" fontId="19" fillId="0" borderId="4" xfId="26" applyNumberFormat="1" applyFont="1" applyBorder="1" applyAlignment="1">
      <alignment horizontal="center" vertical="center"/>
    </xf>
    <xf numFmtId="0" fontId="19" fillId="0" borderId="4" xfId="26" applyFont="1" applyBorder="1" applyAlignment="1">
      <alignment horizontal="center" vertical="center"/>
    </xf>
    <xf numFmtId="2" fontId="19" fillId="0" borderId="4" xfId="26" applyNumberFormat="1" applyFont="1" applyBorder="1" applyAlignment="1">
      <alignment horizontal="center" vertical="center" wrapText="1"/>
    </xf>
    <xf numFmtId="0" fontId="26" fillId="4" borderId="4" xfId="5" applyFont="1" applyFill="1" applyBorder="1" applyAlignment="1">
      <alignment horizontal="center" vertical="center" wrapText="1"/>
    </xf>
    <xf numFmtId="0" fontId="26" fillId="4" borderId="5" xfId="5" applyFont="1" applyFill="1" applyBorder="1" applyAlignment="1">
      <alignment horizontal="center"/>
    </xf>
    <xf numFmtId="0" fontId="26" fillId="4" borderId="4" xfId="5" applyFont="1" applyFill="1" applyBorder="1" applyAlignment="1">
      <alignment horizontal="center" vertical="center"/>
    </xf>
    <xf numFmtId="0" fontId="26" fillId="4" borderId="4" xfId="5" applyFont="1" applyFill="1" applyBorder="1" applyAlignment="1">
      <alignment horizontal="center" vertical="top"/>
    </xf>
    <xf numFmtId="166" fontId="26" fillId="4" borderId="4" xfId="5" applyNumberFormat="1" applyFont="1" applyFill="1" applyBorder="1" applyAlignment="1">
      <alignment horizontal="center" vertical="top" wrapText="1"/>
    </xf>
    <xf numFmtId="0" fontId="26" fillId="4" borderId="4" xfId="5" applyFont="1" applyFill="1" applyBorder="1" applyAlignment="1">
      <alignment horizontal="center"/>
    </xf>
    <xf numFmtId="4" fontId="26" fillId="4" borderId="1" xfId="5" applyNumberFormat="1" applyFont="1" applyFill="1" applyBorder="1" applyAlignment="1">
      <alignment horizontal="center" vertical="top"/>
    </xf>
    <xf numFmtId="4" fontId="26" fillId="4" borderId="3" xfId="5" applyNumberFormat="1" applyFont="1" applyFill="1" applyBorder="1" applyAlignment="1">
      <alignment horizontal="center" vertical="top"/>
    </xf>
    <xf numFmtId="165" fontId="26" fillId="0" borderId="4" xfId="0" applyNumberFormat="1" applyFont="1" applyBorder="1" applyAlignment="1">
      <alignment horizontal="center" vertical="top" wrapText="1"/>
    </xf>
    <xf numFmtId="165" fontId="18" fillId="0" borderId="4" xfId="0" applyNumberFormat="1" applyFont="1" applyBorder="1" applyAlignment="1">
      <alignment horizontal="center" vertical="top" wrapText="1"/>
    </xf>
    <xf numFmtId="49" fontId="26" fillId="0" borderId="4" xfId="0" applyNumberFormat="1" applyFont="1" applyBorder="1" applyAlignment="1">
      <alignment horizontal="center" vertical="top" wrapText="1"/>
    </xf>
    <xf numFmtId="0" fontId="18" fillId="0" borderId="4" xfId="0" applyFont="1" applyBorder="1" applyAlignment="1">
      <alignment horizontal="left" vertical="top" wrapText="1"/>
    </xf>
    <xf numFmtId="0" fontId="37" fillId="0" borderId="4" xfId="0" applyFont="1" applyFill="1" applyBorder="1" applyAlignment="1">
      <alignment vertical="top" wrapText="1"/>
    </xf>
    <xf numFmtId="4" fontId="18" fillId="0" borderId="4" xfId="0" applyNumberFormat="1" applyFont="1" applyFill="1" applyBorder="1" applyAlignment="1">
      <alignment horizontal="center" vertical="top" wrapText="1"/>
    </xf>
    <xf numFmtId="4" fontId="18" fillId="0" borderId="4" xfId="5" applyNumberFormat="1" applyFont="1" applyBorder="1" applyAlignment="1">
      <alignment horizontal="center" vertical="top"/>
    </xf>
    <xf numFmtId="0" fontId="18" fillId="0" borderId="4" xfId="0" applyFont="1" applyFill="1" applyBorder="1" applyAlignment="1">
      <alignment horizontal="center" vertical="top" wrapText="1"/>
    </xf>
    <xf numFmtId="166" fontId="18" fillId="0" borderId="4" xfId="0" applyNumberFormat="1" applyFont="1" applyFill="1" applyBorder="1" applyAlignment="1">
      <alignment horizontal="center" vertical="top" wrapText="1"/>
    </xf>
    <xf numFmtId="0" fontId="18" fillId="0" borderId="4" xfId="0" applyFont="1" applyBorder="1" applyAlignment="1">
      <alignment horizontal="left" vertical="center" wrapText="1"/>
    </xf>
    <xf numFmtId="49" fontId="26" fillId="0" borderId="4" xfId="0" applyNumberFormat="1" applyFont="1" applyFill="1" applyBorder="1" applyAlignment="1">
      <alignment horizontal="center" vertical="top" wrapText="1"/>
    </xf>
    <xf numFmtId="4" fontId="18" fillId="0" borderId="4" xfId="5" applyNumberFormat="1" applyFont="1" applyFill="1" applyBorder="1" applyAlignment="1">
      <alignment horizontal="center" vertical="top"/>
    </xf>
    <xf numFmtId="0" fontId="18" fillId="0" borderId="4" xfId="0" applyFont="1" applyFill="1" applyBorder="1" applyAlignment="1">
      <alignment horizontal="left" vertical="center" wrapText="1"/>
    </xf>
    <xf numFmtId="4" fontId="18" fillId="0" borderId="4" xfId="0" applyNumberFormat="1" applyFont="1" applyBorder="1" applyAlignment="1">
      <alignment horizontal="center" vertical="top" wrapText="1"/>
    </xf>
    <xf numFmtId="0" fontId="18" fillId="0" borderId="4" xfId="0" applyFont="1" applyBorder="1" applyAlignment="1">
      <alignment horizontal="center" vertical="top" wrapText="1"/>
    </xf>
    <xf numFmtId="166" fontId="18" fillId="0" borderId="4" xfId="0" applyNumberFormat="1" applyFont="1" applyBorder="1" applyAlignment="1">
      <alignment horizontal="center" vertical="top" wrapText="1"/>
    </xf>
    <xf numFmtId="49" fontId="18" fillId="3" borderId="4" xfId="0" applyNumberFormat="1" applyFont="1" applyFill="1" applyBorder="1" applyAlignment="1">
      <alignment horizontal="center" vertical="top" wrapText="1"/>
    </xf>
    <xf numFmtId="0" fontId="18" fillId="3" borderId="4" xfId="0" applyFont="1" applyFill="1" applyBorder="1" applyAlignment="1">
      <alignment horizontal="left" vertical="top" wrapText="1"/>
    </xf>
    <xf numFmtId="4" fontId="18" fillId="3" borderId="4" xfId="0" applyNumberFormat="1" applyFont="1" applyFill="1" applyBorder="1" applyAlignment="1">
      <alignment horizontal="center" vertical="top" wrapText="1"/>
    </xf>
    <xf numFmtId="4" fontId="18" fillId="3" borderId="4" xfId="5" applyNumberFormat="1" applyFont="1" applyFill="1" applyBorder="1" applyAlignment="1">
      <alignment horizontal="center" vertical="top"/>
    </xf>
    <xf numFmtId="166" fontId="18" fillId="3" borderId="4" xfId="0" applyNumberFormat="1" applyFont="1" applyFill="1" applyBorder="1" applyAlignment="1">
      <alignment horizontal="center" vertical="top" wrapText="1"/>
    </xf>
    <xf numFmtId="0" fontId="18" fillId="3" borderId="4" xfId="0" applyFont="1" applyFill="1" applyBorder="1" applyAlignment="1">
      <alignment horizontal="center" vertical="top" wrapText="1"/>
    </xf>
    <xf numFmtId="0" fontId="18" fillId="3" borderId="4" xfId="0" applyFont="1" applyFill="1" applyBorder="1" applyAlignment="1">
      <alignment horizontal="left" vertical="center" wrapText="1"/>
    </xf>
    <xf numFmtId="0" fontId="26" fillId="0" borderId="4" xfId="0" applyFont="1" applyBorder="1" applyAlignment="1">
      <alignment horizontal="left" vertical="top" wrapText="1"/>
    </xf>
    <xf numFmtId="49" fontId="18" fillId="0" borderId="4" xfId="0" applyNumberFormat="1" applyFont="1" applyBorder="1" applyAlignment="1">
      <alignment horizontal="center" vertical="top" wrapText="1"/>
    </xf>
    <xf numFmtId="0" fontId="18" fillId="4" borderId="4" xfId="3" applyFont="1" applyFill="1" applyBorder="1" applyAlignment="1">
      <alignment horizontal="left" vertical="center"/>
    </xf>
    <xf numFmtId="165" fontId="26" fillId="0" borderId="4" xfId="0" applyNumberFormat="1" applyFont="1" applyFill="1" applyBorder="1" applyAlignment="1">
      <alignment horizontal="center" vertical="top" wrapText="1"/>
    </xf>
    <xf numFmtId="49" fontId="18" fillId="0" borderId="4" xfId="0" applyNumberFormat="1" applyFont="1" applyFill="1" applyBorder="1" applyAlignment="1">
      <alignment horizontal="center" vertical="top" wrapText="1"/>
    </xf>
    <xf numFmtId="0" fontId="18" fillId="3" borderId="4" xfId="0" quotePrefix="1" applyFont="1" applyFill="1" applyBorder="1" applyAlignment="1">
      <alignment horizontal="center" vertical="top" wrapText="1"/>
    </xf>
    <xf numFmtId="0" fontId="18" fillId="0" borderId="4" xfId="0" applyFont="1" applyBorder="1" applyAlignment="1">
      <alignment vertical="top" wrapText="1"/>
    </xf>
    <xf numFmtId="0" fontId="26" fillId="0" borderId="4" xfId="0" applyFont="1" applyBorder="1" applyAlignment="1">
      <alignment vertical="top" wrapText="1"/>
    </xf>
    <xf numFmtId="4" fontId="18" fillId="0" borderId="4" xfId="6" applyNumberFormat="1" applyFont="1" applyFill="1" applyBorder="1" applyAlignment="1">
      <alignment horizontal="center" vertical="top"/>
    </xf>
    <xf numFmtId="2" fontId="18" fillId="0" borderId="4" xfId="0" applyNumberFormat="1" applyFont="1" applyFill="1" applyBorder="1" applyAlignment="1">
      <alignment horizontal="center" vertical="top" wrapText="1"/>
    </xf>
    <xf numFmtId="2" fontId="18" fillId="0" borderId="4" xfId="0" applyNumberFormat="1" applyFont="1" applyBorder="1" applyAlignment="1">
      <alignment horizontal="center" vertical="top" wrapText="1"/>
    </xf>
    <xf numFmtId="0" fontId="18" fillId="0" borderId="4" xfId="0" quotePrefix="1" applyFont="1" applyFill="1" applyBorder="1" applyAlignment="1">
      <alignment horizontal="center" vertical="top" wrapText="1"/>
    </xf>
    <xf numFmtId="0" fontId="19" fillId="0" borderId="4" xfId="0" applyFont="1" applyFill="1" applyBorder="1" applyAlignment="1">
      <alignment horizontal="center" vertical="top" wrapText="1"/>
    </xf>
    <xf numFmtId="49" fontId="26" fillId="3" borderId="4" xfId="5" applyNumberFormat="1" applyFont="1" applyFill="1" applyBorder="1" applyAlignment="1">
      <alignment horizontal="center" vertical="top"/>
    </xf>
    <xf numFmtId="49" fontId="37" fillId="3" borderId="4" xfId="5" applyNumberFormat="1" applyFont="1" applyFill="1" applyBorder="1" applyAlignment="1">
      <alignment horizontal="center" vertical="top"/>
    </xf>
    <xf numFmtId="0" fontId="26" fillId="3" borderId="4" xfId="0" applyFont="1" applyFill="1" applyBorder="1" applyAlignment="1">
      <alignment horizontal="left" vertical="top" wrapText="1"/>
    </xf>
    <xf numFmtId="4" fontId="19" fillId="0" borderId="4" xfId="0" applyNumberFormat="1" applyFont="1" applyBorder="1" applyAlignment="1">
      <alignment horizontal="center" vertical="top" wrapText="1"/>
    </xf>
    <xf numFmtId="0" fontId="19" fillId="0" borderId="4" xfId="0" applyFont="1" applyBorder="1" applyAlignment="1">
      <alignment horizontal="left" vertical="center" wrapText="1"/>
    </xf>
    <xf numFmtId="49" fontId="19" fillId="0" borderId="4" xfId="0" applyNumberFormat="1" applyFont="1" applyFill="1" applyBorder="1" applyAlignment="1">
      <alignment horizontal="center" vertical="top" wrapText="1"/>
    </xf>
    <xf numFmtId="4" fontId="19" fillId="0" borderId="4" xfId="0" applyNumberFormat="1" applyFont="1" applyFill="1" applyBorder="1" applyAlignment="1">
      <alignment horizontal="center" vertical="top" wrapText="1"/>
    </xf>
    <xf numFmtId="4" fontId="19" fillId="0" borderId="4" xfId="5" applyNumberFormat="1" applyFont="1" applyFill="1" applyBorder="1" applyAlignment="1">
      <alignment horizontal="center" vertical="top"/>
    </xf>
    <xf numFmtId="166" fontId="19" fillId="0" borderId="4" xfId="0" applyNumberFormat="1" applyFont="1" applyFill="1" applyBorder="1" applyAlignment="1">
      <alignment horizontal="center" vertical="top" wrapText="1"/>
    </xf>
    <xf numFmtId="0" fontId="19" fillId="0" borderId="4" xfId="0" applyFont="1" applyFill="1" applyBorder="1" applyAlignment="1">
      <alignment horizontal="left" vertical="center" wrapText="1"/>
    </xf>
    <xf numFmtId="165" fontId="18" fillId="0" borderId="4" xfId="0" applyNumberFormat="1" applyFont="1" applyFill="1" applyBorder="1" applyAlignment="1">
      <alignment horizontal="center" vertical="top" wrapText="1"/>
    </xf>
    <xf numFmtId="16" fontId="18" fillId="3" borderId="4" xfId="0" applyNumberFormat="1" applyFont="1" applyFill="1" applyBorder="1" applyAlignment="1">
      <alignment horizontal="center" vertical="top" wrapText="1"/>
    </xf>
    <xf numFmtId="166" fontId="18" fillId="3" borderId="4" xfId="0" quotePrefix="1" applyNumberFormat="1" applyFont="1" applyFill="1" applyBorder="1" applyAlignment="1">
      <alignment horizontal="center" vertical="top" wrapText="1"/>
    </xf>
    <xf numFmtId="0" fontId="18" fillId="0" borderId="14" xfId="0" applyFont="1" applyBorder="1" applyAlignment="1">
      <alignment vertical="center" wrapText="1"/>
    </xf>
    <xf numFmtId="165" fontId="18" fillId="3" borderId="4" xfId="0" applyNumberFormat="1" applyFont="1" applyFill="1" applyBorder="1" applyAlignment="1">
      <alignment horizontal="center" vertical="top" wrapText="1"/>
    </xf>
    <xf numFmtId="49" fontId="18" fillId="0" borderId="4" xfId="0" quotePrefix="1" applyNumberFormat="1" applyFont="1" applyFill="1" applyBorder="1" applyAlignment="1">
      <alignment horizontal="center" vertical="top" wrapText="1"/>
    </xf>
    <xf numFmtId="0" fontId="26" fillId="0" borderId="4" xfId="0" applyFont="1" applyFill="1" applyBorder="1" applyAlignment="1">
      <alignment horizontal="left" vertical="center" wrapText="1"/>
    </xf>
    <xf numFmtId="166" fontId="19" fillId="0" borderId="4" xfId="0" quotePrefix="1" applyNumberFormat="1" applyFont="1" applyFill="1" applyBorder="1" applyAlignment="1">
      <alignment horizontal="center" vertical="top" wrapText="1"/>
    </xf>
    <xf numFmtId="0" fontId="35" fillId="4" borderId="4" xfId="5" applyFont="1" applyFill="1" applyBorder="1" applyAlignment="1">
      <alignment horizontal="center" vertical="center" wrapText="1"/>
    </xf>
    <xf numFmtId="0" fontId="35" fillId="4" borderId="4" xfId="5" applyFont="1" applyFill="1" applyBorder="1" applyAlignment="1">
      <alignment horizontal="center" vertical="center"/>
    </xf>
    <xf numFmtId="0" fontId="35" fillId="4" borderId="5" xfId="5" applyFont="1" applyFill="1" applyBorder="1" applyAlignment="1">
      <alignment horizontal="center"/>
    </xf>
    <xf numFmtId="0" fontId="35" fillId="4" borderId="4" xfId="5" applyFont="1" applyFill="1" applyBorder="1" applyAlignment="1">
      <alignment horizontal="center"/>
    </xf>
    <xf numFmtId="164" fontId="26" fillId="0" borderId="4" xfId="0" applyNumberFormat="1" applyFont="1" applyFill="1" applyBorder="1" applyAlignment="1">
      <alignment horizontal="left" vertical="top"/>
    </xf>
    <xf numFmtId="0" fontId="37" fillId="0" borderId="4" xfId="0" applyFont="1" applyFill="1" applyBorder="1" applyAlignment="1">
      <alignment horizontal="left" vertical="top"/>
    </xf>
    <xf numFmtId="4" fontId="18" fillId="0" borderId="4" xfId="5" applyNumberFormat="1" applyFont="1" applyBorder="1" applyAlignment="1">
      <alignment horizontal="center" vertical="center"/>
    </xf>
    <xf numFmtId="166" fontId="18" fillId="0" borderId="4" xfId="5" applyNumberFormat="1" applyFont="1" applyFill="1" applyBorder="1" applyAlignment="1">
      <alignment horizontal="center" vertical="center"/>
    </xf>
    <xf numFmtId="0" fontId="18" fillId="0" borderId="4" xfId="5" applyFont="1" applyFill="1" applyBorder="1" applyAlignment="1">
      <alignment horizontal="left" vertical="center"/>
    </xf>
    <xf numFmtId="0" fontId="26" fillId="0" borderId="4" xfId="0" applyFont="1" applyFill="1" applyBorder="1" applyAlignment="1">
      <alignment horizontal="left" vertical="top"/>
    </xf>
    <xf numFmtId="49" fontId="26" fillId="0" borderId="4" xfId="7" applyNumberFormat="1" applyFont="1" applyFill="1" applyBorder="1" applyAlignment="1">
      <alignment horizontal="center" vertical="top"/>
    </xf>
    <xf numFmtId="49" fontId="18" fillId="0" borderId="4" xfId="7" applyNumberFormat="1" applyFont="1" applyFill="1" applyBorder="1" applyAlignment="1">
      <alignment horizontal="center" vertical="top"/>
    </xf>
    <xf numFmtId="166" fontId="18" fillId="0" borderId="4" xfId="5" applyNumberFormat="1" applyFont="1" applyBorder="1" applyAlignment="1">
      <alignment horizontal="center" vertical="center" wrapText="1"/>
    </xf>
    <xf numFmtId="0" fontId="18" fillId="0" borderId="4" xfId="5" applyFont="1" applyBorder="1" applyAlignment="1">
      <alignment horizontal="center" vertical="center"/>
    </xf>
    <xf numFmtId="49" fontId="18" fillId="0" borderId="4" xfId="0" applyNumberFormat="1" applyFont="1" applyFill="1" applyBorder="1" applyAlignment="1">
      <alignment horizontal="center" vertical="top"/>
    </xf>
    <xf numFmtId="166" fontId="19" fillId="0" borderId="4" xfId="5" applyNumberFormat="1" applyFont="1" applyBorder="1" applyAlignment="1">
      <alignment horizontal="center" vertical="center" wrapText="1"/>
    </xf>
    <xf numFmtId="0" fontId="19" fillId="0" borderId="4" xfId="5" applyFont="1" applyBorder="1" applyAlignment="1">
      <alignment horizontal="center" vertical="center"/>
    </xf>
    <xf numFmtId="0" fontId="18" fillId="0" borderId="4" xfId="0" applyFont="1" applyFill="1" applyBorder="1" applyAlignment="1">
      <alignment horizontal="left" vertical="top"/>
    </xf>
    <xf numFmtId="0" fontId="43" fillId="0" borderId="0" xfId="0" applyFont="1" applyFill="1"/>
    <xf numFmtId="0" fontId="1" fillId="4" borderId="4" xfId="3" applyFont="1" applyFill="1" applyBorder="1"/>
    <xf numFmtId="4" fontId="1" fillId="0" borderId="4" xfId="0" applyNumberFormat="1" applyFont="1" applyFill="1" applyBorder="1" applyAlignment="1">
      <alignment horizontal="center"/>
    </xf>
    <xf numFmtId="4" fontId="18" fillId="0" borderId="4" xfId="5" applyNumberFormat="1" applyFont="1" applyFill="1" applyBorder="1" applyAlignment="1">
      <alignment horizontal="center"/>
    </xf>
    <xf numFmtId="0" fontId="1" fillId="0" borderId="4" xfId="0" applyFont="1" applyFill="1" applyBorder="1" applyAlignment="1">
      <alignment horizontal="center"/>
    </xf>
    <xf numFmtId="166" fontId="1" fillId="0" borderId="4" xfId="0" applyNumberFormat="1" applyFont="1" applyFill="1" applyBorder="1" applyAlignment="1">
      <alignment horizontal="center"/>
    </xf>
    <xf numFmtId="0" fontId="1" fillId="0" borderId="4" xfId="0" applyFont="1" applyFill="1" applyBorder="1" applyAlignment="1">
      <alignment horizontal="center" vertical="top"/>
    </xf>
    <xf numFmtId="0" fontId="1" fillId="0" borderId="4" xfId="5" applyFont="1" applyFill="1" applyBorder="1" applyAlignment="1">
      <alignment horizontal="left" wrapText="1"/>
    </xf>
    <xf numFmtId="0" fontId="1" fillId="0" borderId="4" xfId="5" applyFont="1" applyFill="1" applyBorder="1" applyAlignment="1">
      <alignment horizontal="center"/>
    </xf>
    <xf numFmtId="165" fontId="18" fillId="0" borderId="4" xfId="0" applyNumberFormat="1" applyFont="1" applyBorder="1" applyAlignment="1">
      <alignment horizontal="left" vertical="top"/>
    </xf>
    <xf numFmtId="49" fontId="26" fillId="0" borderId="4" xfId="0" applyNumberFormat="1" applyFont="1" applyBorder="1" applyAlignment="1">
      <alignment vertical="center" textRotation="90" wrapText="1"/>
    </xf>
    <xf numFmtId="4" fontId="1" fillId="0" borderId="4" xfId="0" applyNumberFormat="1" applyFont="1" applyBorder="1" applyAlignment="1">
      <alignment horizontal="center" vertical="center"/>
    </xf>
    <xf numFmtId="0" fontId="1" fillId="0" borderId="4" xfId="0" applyFont="1" applyBorder="1" applyAlignment="1">
      <alignment horizontal="center" vertical="center"/>
    </xf>
    <xf numFmtId="166" fontId="1" fillId="0" borderId="4" xfId="0" applyNumberFormat="1" applyFont="1" applyBorder="1" applyAlignment="1">
      <alignment horizontal="center" vertical="center"/>
    </xf>
    <xf numFmtId="0" fontId="1" fillId="0" borderId="4" xfId="5" applyFont="1" applyBorder="1" applyAlignment="1">
      <alignment horizontal="left" vertical="center" wrapText="1"/>
    </xf>
    <xf numFmtId="0" fontId="18" fillId="0" borderId="4" xfId="0" applyFont="1" applyFill="1" applyBorder="1" applyAlignment="1">
      <alignment horizontal="center" vertical="center" wrapText="1"/>
    </xf>
    <xf numFmtId="166" fontId="18" fillId="0" borderId="4" xfId="0" applyNumberFormat="1" applyFont="1" applyFill="1" applyBorder="1" applyAlignment="1">
      <alignment horizontal="center" vertical="center" wrapText="1"/>
    </xf>
    <xf numFmtId="0" fontId="1" fillId="0" borderId="4" xfId="0" applyFont="1" applyFill="1" applyBorder="1" applyAlignment="1">
      <alignment horizontal="center" vertical="center"/>
    </xf>
    <xf numFmtId="0" fontId="1" fillId="0" borderId="4" xfId="5" applyFont="1" applyBorder="1" applyAlignment="1">
      <alignment horizontal="left" vertical="center"/>
    </xf>
    <xf numFmtId="4" fontId="18" fillId="0" borderId="4" xfId="0" applyNumberFormat="1" applyFont="1" applyBorder="1" applyAlignment="1">
      <alignment horizontal="center" vertical="center"/>
    </xf>
    <xf numFmtId="166" fontId="18" fillId="0" borderId="4" xfId="0" applyNumberFormat="1" applyFont="1" applyBorder="1" applyAlignment="1">
      <alignment horizontal="center" vertical="center"/>
    </xf>
    <xf numFmtId="0" fontId="1" fillId="0" borderId="4" xfId="5" applyFont="1" applyBorder="1" applyAlignment="1">
      <alignment horizontal="center" vertical="center"/>
    </xf>
    <xf numFmtId="4" fontId="1" fillId="0" borderId="4" xfId="0" applyNumberFormat="1" applyFont="1" applyFill="1" applyBorder="1" applyAlignment="1">
      <alignment horizontal="center" vertical="center"/>
    </xf>
    <xf numFmtId="166" fontId="1" fillId="0" borderId="4" xfId="0" applyNumberFormat="1" applyFont="1" applyFill="1" applyBorder="1" applyAlignment="1">
      <alignment horizontal="center" vertical="center"/>
    </xf>
    <xf numFmtId="4" fontId="18" fillId="0" borderId="4" xfId="0" applyNumberFormat="1" applyFont="1" applyFill="1" applyBorder="1" applyAlignment="1">
      <alignment horizontal="center" vertical="center"/>
    </xf>
    <xf numFmtId="0" fontId="18" fillId="0" borderId="4" xfId="0" applyFont="1" applyFill="1" applyBorder="1" applyAlignment="1">
      <alignment horizontal="center" vertical="center"/>
    </xf>
    <xf numFmtId="166" fontId="18" fillId="0" borderId="4" xfId="0" applyNumberFormat="1" applyFont="1" applyFill="1" applyBorder="1" applyAlignment="1">
      <alignment horizontal="center" vertical="center"/>
    </xf>
    <xf numFmtId="0" fontId="1" fillId="0" borderId="4" xfId="5" applyFont="1" applyFill="1" applyBorder="1" applyAlignment="1">
      <alignment horizontal="center" vertical="center"/>
    </xf>
    <xf numFmtId="0" fontId="9" fillId="0" borderId="4" xfId="0" applyFont="1" applyFill="1" applyBorder="1" applyAlignment="1">
      <alignment horizontal="left" vertical="top"/>
    </xf>
    <xf numFmtId="0" fontId="1" fillId="0" borderId="4" xfId="5" applyFont="1" applyFill="1" applyBorder="1" applyAlignment="1">
      <alignment horizontal="left" vertical="center"/>
    </xf>
    <xf numFmtId="2" fontId="18" fillId="0" borderId="4" xfId="0" applyNumberFormat="1" applyFont="1" applyFill="1" applyBorder="1" applyAlignment="1">
      <alignment horizontal="center" vertical="center" wrapText="1"/>
    </xf>
    <xf numFmtId="2" fontId="26" fillId="4" borderId="4" xfId="5" applyNumberFormat="1" applyFont="1" applyFill="1" applyBorder="1" applyAlignment="1">
      <alignment horizontal="center" vertical="top"/>
    </xf>
    <xf numFmtId="49" fontId="37" fillId="0" borderId="4" xfId="9" applyNumberFormat="1" applyFont="1" applyFill="1" applyBorder="1" applyAlignment="1">
      <alignment horizontal="center" vertical="center"/>
    </xf>
    <xf numFmtId="49" fontId="26" fillId="0" borderId="4" xfId="9" applyNumberFormat="1" applyFont="1" applyFill="1" applyBorder="1" applyAlignment="1">
      <alignment horizontal="center" vertical="center"/>
    </xf>
    <xf numFmtId="165" fontId="26" fillId="0" borderId="4" xfId="9" applyNumberFormat="1" applyFont="1" applyFill="1" applyBorder="1" applyAlignment="1">
      <alignment horizontal="center" vertical="center"/>
    </xf>
    <xf numFmtId="0" fontId="37" fillId="0" borderId="4" xfId="9" applyFont="1" applyFill="1" applyBorder="1" applyAlignment="1">
      <alignment horizontal="left" vertical="center" wrapText="1"/>
    </xf>
    <xf numFmtId="2" fontId="26" fillId="0" borderId="4" xfId="9" applyNumberFormat="1" applyFont="1" applyFill="1" applyBorder="1" applyAlignment="1">
      <alignment horizontal="center" vertical="center"/>
    </xf>
    <xf numFmtId="0" fontId="26" fillId="0" borderId="4" xfId="9" applyFont="1" applyFill="1" applyBorder="1" applyAlignment="1">
      <alignment horizontal="center" vertical="center"/>
    </xf>
    <xf numFmtId="166" fontId="26" fillId="0" borderId="4" xfId="9" applyNumberFormat="1" applyFont="1" applyFill="1" applyBorder="1" applyAlignment="1">
      <alignment horizontal="center" vertical="center" wrapText="1"/>
    </xf>
    <xf numFmtId="0" fontId="26" fillId="0" borderId="4" xfId="9" applyFont="1" applyFill="1" applyBorder="1" applyAlignment="1">
      <alignment horizontal="left" vertical="center" wrapText="1"/>
    </xf>
    <xf numFmtId="0" fontId="18" fillId="0" borderId="4" xfId="9" applyFont="1" applyFill="1" applyBorder="1" applyAlignment="1">
      <alignment horizontal="left" vertical="center" wrapText="1"/>
    </xf>
    <xf numFmtId="49" fontId="18" fillId="0" borderId="4" xfId="9" applyNumberFormat="1" applyFont="1" applyFill="1" applyBorder="1" applyAlignment="1">
      <alignment horizontal="center" vertical="center"/>
    </xf>
    <xf numFmtId="2" fontId="18" fillId="0" borderId="4" xfId="9" applyNumberFormat="1" applyFont="1" applyFill="1" applyBorder="1" applyAlignment="1">
      <alignment horizontal="center" vertical="center"/>
    </xf>
    <xf numFmtId="0" fontId="18" fillId="0" borderId="4" xfId="9" applyFont="1" applyFill="1" applyBorder="1" applyAlignment="1">
      <alignment horizontal="center" vertical="center"/>
    </xf>
    <xf numFmtId="166" fontId="18" fillId="0" borderId="4" xfId="9" applyNumberFormat="1" applyFont="1" applyFill="1" applyBorder="1" applyAlignment="1">
      <alignment horizontal="center" vertical="center" wrapText="1"/>
    </xf>
    <xf numFmtId="49" fontId="19" fillId="0" borderId="4" xfId="9" applyNumberFormat="1" applyFont="1" applyFill="1" applyBorder="1" applyAlignment="1">
      <alignment horizontal="center" vertical="center"/>
    </xf>
    <xf numFmtId="165" fontId="37" fillId="0" borderId="4" xfId="9" applyNumberFormat="1" applyFont="1" applyFill="1" applyBorder="1" applyAlignment="1">
      <alignment horizontal="center" vertical="center"/>
    </xf>
    <xf numFmtId="0" fontId="19" fillId="0" borderId="4" xfId="9" applyFont="1" applyFill="1" applyBorder="1" applyAlignment="1">
      <alignment horizontal="left" vertical="center" wrapText="1"/>
    </xf>
    <xf numFmtId="2" fontId="19" fillId="0" borderId="4" xfId="9" applyNumberFormat="1" applyFont="1" applyFill="1" applyBorder="1" applyAlignment="1">
      <alignment horizontal="center" vertical="center"/>
    </xf>
    <xf numFmtId="4" fontId="19" fillId="0" borderId="4" xfId="22" applyNumberFormat="1" applyFont="1" applyFill="1" applyBorder="1" applyAlignment="1">
      <alignment horizontal="center" vertical="center"/>
    </xf>
    <xf numFmtId="0" fontId="19" fillId="0" borderId="4" xfId="9" applyFont="1" applyFill="1" applyBorder="1" applyAlignment="1">
      <alignment horizontal="center" vertical="center"/>
    </xf>
    <xf numFmtId="166" fontId="19" fillId="0" borderId="4" xfId="9" applyNumberFormat="1" applyFont="1" applyFill="1" applyBorder="1" applyAlignment="1">
      <alignment horizontal="center" vertical="center" wrapText="1"/>
    </xf>
    <xf numFmtId="2" fontId="18" fillId="4" borderId="4" xfId="5" applyNumberFormat="1" applyFont="1" applyFill="1" applyBorder="1" applyAlignment="1">
      <alignment horizontal="center" vertical="top"/>
    </xf>
    <xf numFmtId="166" fontId="18" fillId="4" borderId="4" xfId="5" applyNumberFormat="1" applyFont="1" applyFill="1" applyBorder="1" applyAlignment="1">
      <alignment horizontal="center" vertical="top"/>
    </xf>
    <xf numFmtId="165" fontId="18" fillId="0" borderId="4" xfId="9" applyNumberFormat="1" applyFont="1" applyFill="1" applyBorder="1" applyAlignment="1">
      <alignment horizontal="center" vertical="center"/>
    </xf>
    <xf numFmtId="0" fontId="35" fillId="4" borderId="4" xfId="20" applyFont="1" applyFill="1" applyBorder="1" applyAlignment="1">
      <alignment horizontal="center" vertical="center" wrapText="1"/>
    </xf>
    <xf numFmtId="0" fontId="35" fillId="4" borderId="4" xfId="20" applyFont="1" applyFill="1" applyBorder="1" applyAlignment="1">
      <alignment horizontal="center" vertical="center"/>
    </xf>
    <xf numFmtId="0" fontId="26" fillId="4" borderId="5" xfId="20" applyFont="1" applyFill="1" applyBorder="1" applyAlignment="1">
      <alignment horizontal="center" vertical="center"/>
    </xf>
    <xf numFmtId="0" fontId="26" fillId="4" borderId="4" xfId="21" applyFont="1" applyFill="1" applyBorder="1" applyAlignment="1">
      <alignment horizontal="center" vertical="top"/>
    </xf>
    <xf numFmtId="166" fontId="26" fillId="4" borderId="4" xfId="21" applyNumberFormat="1" applyFont="1" applyFill="1" applyBorder="1" applyAlignment="1">
      <alignment horizontal="center" vertical="top" wrapText="1"/>
    </xf>
    <xf numFmtId="0" fontId="26" fillId="4" borderId="4" xfId="20" applyFont="1" applyFill="1" applyBorder="1" applyAlignment="1">
      <alignment horizontal="left" vertical="center"/>
    </xf>
    <xf numFmtId="4" fontId="26" fillId="4" borderId="1" xfId="21" applyNumberFormat="1" applyFont="1" applyFill="1" applyBorder="1" applyAlignment="1">
      <alignment horizontal="center" vertical="top"/>
    </xf>
    <xf numFmtId="4" fontId="26" fillId="4" borderId="3" xfId="21" applyNumberFormat="1" applyFont="1" applyFill="1" applyBorder="1" applyAlignment="1">
      <alignment horizontal="center" vertical="top"/>
    </xf>
    <xf numFmtId="49" fontId="37" fillId="0" borderId="4" xfId="21" applyNumberFormat="1" applyFont="1" applyFill="1" applyBorder="1" applyAlignment="1">
      <alignment horizontal="left" vertical="top"/>
    </xf>
    <xf numFmtId="49" fontId="26" fillId="0" borderId="4" xfId="21" applyNumberFormat="1" applyFont="1" applyFill="1" applyBorder="1" applyAlignment="1">
      <alignment horizontal="left" vertical="top"/>
    </xf>
    <xf numFmtId="165" fontId="18" fillId="0" borderId="4" xfId="21" applyNumberFormat="1" applyFont="1" applyFill="1" applyBorder="1" applyAlignment="1">
      <alignment horizontal="left" vertical="top"/>
    </xf>
    <xf numFmtId="49" fontId="18" fillId="0" borderId="4" xfId="21" applyNumberFormat="1" applyFont="1" applyFill="1" applyBorder="1" applyAlignment="1">
      <alignment horizontal="left" vertical="top"/>
    </xf>
    <xf numFmtId="49" fontId="37" fillId="0" borderId="4" xfId="1" applyNumberFormat="1" applyFont="1" applyFill="1" applyBorder="1" applyAlignment="1">
      <alignment horizontal="left" vertical="top"/>
    </xf>
    <xf numFmtId="4" fontId="18" fillId="0" borderId="4" xfId="20" applyNumberFormat="1" applyFont="1" applyFill="1" applyBorder="1" applyAlignment="1">
      <alignment horizontal="center" vertical="top"/>
    </xf>
    <xf numFmtId="2" fontId="18" fillId="0" borderId="4" xfId="20" applyNumberFormat="1" applyFont="1" applyFill="1" applyBorder="1" applyAlignment="1">
      <alignment horizontal="center" vertical="top"/>
    </xf>
    <xf numFmtId="166" fontId="18" fillId="0" borderId="4" xfId="20" applyNumberFormat="1" applyFont="1" applyFill="1" applyBorder="1" applyAlignment="1">
      <alignment horizontal="center" vertical="top"/>
    </xf>
    <xf numFmtId="0" fontId="18" fillId="0" borderId="4" xfId="1" applyFont="1" applyFill="1" applyBorder="1" applyAlignment="1">
      <alignment horizontal="left" vertical="center" wrapText="1"/>
    </xf>
    <xf numFmtId="49" fontId="26" fillId="3" borderId="4" xfId="21" applyNumberFormat="1" applyFont="1" applyFill="1" applyBorder="1" applyAlignment="1">
      <alignment horizontal="left" vertical="top"/>
    </xf>
    <xf numFmtId="165" fontId="18" fillId="3" borderId="4" xfId="21" applyNumberFormat="1" applyFont="1" applyFill="1" applyBorder="1" applyAlignment="1">
      <alignment horizontal="left" vertical="top"/>
    </xf>
    <xf numFmtId="49" fontId="18" fillId="3" borderId="4" xfId="21" applyNumberFormat="1" applyFont="1" applyFill="1" applyBorder="1" applyAlignment="1">
      <alignment horizontal="left" vertical="top"/>
    </xf>
    <xf numFmtId="49" fontId="26" fillId="3" borderId="4" xfId="1" applyNumberFormat="1" applyFont="1" applyFill="1" applyBorder="1" applyAlignment="1">
      <alignment horizontal="left" vertical="top"/>
    </xf>
    <xf numFmtId="4" fontId="18" fillId="3" borderId="4" xfId="20" applyNumberFormat="1" applyFont="1" applyFill="1" applyBorder="1" applyAlignment="1">
      <alignment horizontal="center" vertical="top"/>
    </xf>
    <xf numFmtId="2" fontId="18" fillId="3" borderId="4" xfId="20" applyNumberFormat="1" applyFont="1" applyFill="1" applyBorder="1" applyAlignment="1">
      <alignment horizontal="center" vertical="top"/>
    </xf>
    <xf numFmtId="166" fontId="18" fillId="3" borderId="4" xfId="20" applyNumberFormat="1" applyFont="1" applyFill="1" applyBorder="1" applyAlignment="1">
      <alignment horizontal="center" vertical="top"/>
    </xf>
    <xf numFmtId="0" fontId="18" fillId="3" borderId="4" xfId="20" applyFont="1" applyFill="1" applyBorder="1" applyAlignment="1">
      <alignment horizontal="left" vertical="center"/>
    </xf>
    <xf numFmtId="0" fontId="18" fillId="0" borderId="4" xfId="21" applyFont="1" applyFill="1" applyBorder="1" applyAlignment="1">
      <alignment horizontal="left" vertical="top"/>
    </xf>
    <xf numFmtId="49" fontId="18" fillId="0" borderId="4" xfId="1" applyNumberFormat="1" applyFont="1" applyFill="1" applyBorder="1" applyAlignment="1">
      <alignment horizontal="left" vertical="top" wrapText="1"/>
    </xf>
    <xf numFmtId="4" fontId="18" fillId="0" borderId="4" xfId="20" applyNumberFormat="1" applyFont="1" applyBorder="1" applyAlignment="1">
      <alignment horizontal="center" vertical="top"/>
    </xf>
    <xf numFmtId="2" fontId="18" fillId="0" borderId="4" xfId="20" applyNumberFormat="1" applyFont="1" applyBorder="1" applyAlignment="1">
      <alignment horizontal="center" vertical="top"/>
    </xf>
    <xf numFmtId="166" fontId="18" fillId="0" borderId="4" xfId="20" applyNumberFormat="1" applyFont="1" applyBorder="1" applyAlignment="1">
      <alignment horizontal="center" vertical="top" wrapText="1"/>
    </xf>
    <xf numFmtId="0" fontId="18" fillId="0" borderId="4" xfId="20" applyFont="1" applyBorder="1" applyAlignment="1">
      <alignment horizontal="left" vertical="center"/>
    </xf>
    <xf numFmtId="0" fontId="18" fillId="0" borderId="4" xfId="1" applyFont="1" applyFill="1" applyBorder="1" applyAlignment="1">
      <alignment horizontal="left" vertical="top" wrapText="1"/>
    </xf>
    <xf numFmtId="49" fontId="18" fillId="4" borderId="4" xfId="20" applyNumberFormat="1" applyFont="1" applyFill="1" applyBorder="1" applyAlignment="1">
      <alignment horizontal="left" vertical="top"/>
    </xf>
    <xf numFmtId="165" fontId="26" fillId="4" borderId="4" xfId="20" applyNumberFormat="1" applyFont="1" applyFill="1" applyBorder="1" applyAlignment="1">
      <alignment horizontal="left" vertical="top"/>
    </xf>
    <xf numFmtId="4" fontId="19" fillId="4" borderId="4" xfId="21" applyNumberFormat="1" applyFont="1" applyFill="1" applyBorder="1" applyAlignment="1">
      <alignment horizontal="center" vertical="top"/>
    </xf>
    <xf numFmtId="0" fontId="19" fillId="4" borderId="4" xfId="21" applyFont="1" applyFill="1" applyBorder="1" applyAlignment="1">
      <alignment horizontal="center" vertical="top"/>
    </xf>
    <xf numFmtId="0" fontId="1" fillId="4" borderId="4" xfId="20" applyFont="1" applyFill="1" applyBorder="1" applyAlignment="1">
      <alignment horizontal="left" vertical="center"/>
    </xf>
    <xf numFmtId="165" fontId="18" fillId="3" borderId="4" xfId="20" applyNumberFormat="1" applyFont="1" applyFill="1" applyBorder="1" applyAlignment="1">
      <alignment horizontal="left" vertical="top"/>
    </xf>
    <xf numFmtId="0" fontId="18" fillId="3" borderId="4" xfId="20" applyFont="1" applyFill="1" applyBorder="1" applyAlignment="1">
      <alignment horizontal="left" vertical="top"/>
    </xf>
    <xf numFmtId="0" fontId="26" fillId="0" borderId="4" xfId="1" applyFont="1" applyFill="1" applyBorder="1" applyAlignment="1">
      <alignment horizontal="left" vertical="top"/>
    </xf>
    <xf numFmtId="0" fontId="18" fillId="3" borderId="4" xfId="1" applyFont="1" applyFill="1" applyBorder="1" applyAlignment="1">
      <alignment horizontal="left" vertical="top"/>
    </xf>
    <xf numFmtId="0" fontId="18" fillId="3" borderId="4" xfId="1" applyFont="1" applyFill="1" applyBorder="1" applyAlignment="1">
      <alignment horizontal="left" vertical="top" wrapText="1"/>
    </xf>
    <xf numFmtId="166" fontId="19" fillId="0" borderId="4" xfId="20" applyNumberFormat="1" applyFont="1" applyFill="1" applyBorder="1" applyAlignment="1">
      <alignment horizontal="center" vertical="top" wrapText="1"/>
    </xf>
    <xf numFmtId="0" fontId="18" fillId="0" borderId="4" xfId="20" applyFont="1" applyBorder="1" applyAlignment="1">
      <alignment horizontal="left" vertical="center" wrapText="1"/>
    </xf>
    <xf numFmtId="0" fontId="18" fillId="0" borderId="4" xfId="1" applyFont="1" applyBorder="1" applyAlignment="1">
      <alignment horizontal="left" vertical="top"/>
    </xf>
    <xf numFmtId="4" fontId="19" fillId="0" borderId="4" xfId="20" applyNumberFormat="1" applyFont="1" applyBorder="1" applyAlignment="1">
      <alignment horizontal="center" vertical="top"/>
    </xf>
    <xf numFmtId="2" fontId="19" fillId="0" borderId="4" xfId="20" applyNumberFormat="1" applyFont="1" applyBorder="1" applyAlignment="1">
      <alignment horizontal="center" vertical="top"/>
    </xf>
    <xf numFmtId="0" fontId="18" fillId="0" borderId="4" xfId="1" applyFont="1" applyFill="1" applyBorder="1" applyAlignment="1">
      <alignment horizontal="left" vertical="top"/>
    </xf>
    <xf numFmtId="165" fontId="18" fillId="0" borderId="4" xfId="20" applyNumberFormat="1" applyFont="1" applyFill="1" applyBorder="1" applyAlignment="1">
      <alignment horizontal="left" vertical="top"/>
    </xf>
    <xf numFmtId="49" fontId="18" fillId="0" borderId="4" xfId="1" applyNumberFormat="1" applyFont="1" applyFill="1" applyBorder="1" applyAlignment="1">
      <alignment horizontal="left" vertical="top"/>
    </xf>
    <xf numFmtId="4" fontId="19" fillId="0" borderId="4" xfId="20" applyNumberFormat="1" applyFont="1" applyFill="1" applyBorder="1" applyAlignment="1">
      <alignment horizontal="center" vertical="top"/>
    </xf>
    <xf numFmtId="2" fontId="19" fillId="0" borderId="4" xfId="20" applyNumberFormat="1" applyFont="1" applyFill="1" applyBorder="1" applyAlignment="1">
      <alignment horizontal="center" vertical="top"/>
    </xf>
    <xf numFmtId="166" fontId="18" fillId="0" borderId="4" xfId="20" applyNumberFormat="1" applyFont="1" applyFill="1" applyBorder="1" applyAlignment="1">
      <alignment horizontal="center" vertical="top" wrapText="1"/>
    </xf>
    <xf numFmtId="0" fontId="19" fillId="0" borderId="4" xfId="20" applyFont="1" applyBorder="1" applyAlignment="1">
      <alignment horizontal="left" vertical="center" wrapText="1"/>
    </xf>
    <xf numFmtId="49" fontId="26" fillId="0" borderId="4" xfId="1" applyNumberFormat="1" applyFont="1" applyBorder="1" applyAlignment="1">
      <alignment horizontal="left" vertical="top"/>
    </xf>
    <xf numFmtId="49" fontId="18" fillId="0" borderId="4" xfId="1" applyNumberFormat="1" applyFont="1" applyBorder="1" applyAlignment="1">
      <alignment horizontal="left" vertical="top"/>
    </xf>
    <xf numFmtId="0" fontId="18" fillId="0" borderId="4" xfId="1" applyFont="1" applyBorder="1" applyAlignment="1">
      <alignment horizontal="left" vertical="top" wrapText="1"/>
    </xf>
    <xf numFmtId="0" fontId="26" fillId="0" borderId="4" xfId="1" applyFont="1" applyBorder="1" applyAlignment="1">
      <alignment horizontal="left" vertical="top"/>
    </xf>
    <xf numFmtId="49" fontId="19" fillId="0" borderId="4" xfId="21" applyNumberFormat="1" applyFont="1" applyFill="1" applyBorder="1" applyAlignment="1">
      <alignment horizontal="left" vertical="top"/>
    </xf>
    <xf numFmtId="165" fontId="19" fillId="3" borderId="4" xfId="20" applyNumberFormat="1" applyFont="1" applyFill="1" applyBorder="1" applyAlignment="1">
      <alignment horizontal="left" vertical="top"/>
    </xf>
    <xf numFmtId="0" fontId="19" fillId="0" borderId="4" xfId="1" applyFont="1" applyBorder="1" applyAlignment="1">
      <alignment horizontal="left" vertical="top"/>
    </xf>
    <xf numFmtId="0" fontId="19" fillId="0" borderId="4" xfId="1" applyFont="1" applyFill="1" applyBorder="1" applyAlignment="1">
      <alignment horizontal="left" vertical="top" wrapText="1"/>
    </xf>
    <xf numFmtId="166" fontId="19" fillId="0" borderId="4" xfId="20" applyNumberFormat="1" applyFont="1" applyBorder="1" applyAlignment="1">
      <alignment horizontal="center" vertical="top" wrapText="1"/>
    </xf>
    <xf numFmtId="0" fontId="37" fillId="0" borderId="4" xfId="1" applyFont="1" applyBorder="1" applyAlignment="1">
      <alignment horizontal="left" vertical="top"/>
    </xf>
    <xf numFmtId="49" fontId="38" fillId="0" borderId="4" xfId="21" applyNumberFormat="1" applyFont="1" applyFill="1" applyBorder="1" applyAlignment="1">
      <alignment horizontal="left" vertical="top"/>
    </xf>
    <xf numFmtId="165" fontId="38" fillId="3" borderId="4" xfId="20" applyNumberFormat="1" applyFont="1" applyFill="1" applyBorder="1" applyAlignment="1">
      <alignment horizontal="left" vertical="top"/>
    </xf>
    <xf numFmtId="0" fontId="38" fillId="0" borderId="4" xfId="1" applyFont="1" applyBorder="1" applyAlignment="1">
      <alignment horizontal="left" vertical="top"/>
    </xf>
    <xf numFmtId="0" fontId="38" fillId="0" borderId="4" xfId="1" applyFont="1" applyBorder="1" applyAlignment="1">
      <alignment horizontal="left" vertical="top" wrapText="1"/>
    </xf>
    <xf numFmtId="4" fontId="38" fillId="0" borderId="4" xfId="20" applyNumberFormat="1" applyFont="1" applyBorder="1" applyAlignment="1">
      <alignment horizontal="center" vertical="top"/>
    </xf>
    <xf numFmtId="2" fontId="38" fillId="0" borderId="4" xfId="20" applyNumberFormat="1" applyFont="1" applyBorder="1" applyAlignment="1">
      <alignment horizontal="center" vertical="top"/>
    </xf>
    <xf numFmtId="166" fontId="38" fillId="0" borderId="4" xfId="20" applyNumberFormat="1" applyFont="1" applyBorder="1" applyAlignment="1">
      <alignment horizontal="center" vertical="top" wrapText="1"/>
    </xf>
    <xf numFmtId="4" fontId="38" fillId="0" borderId="4" xfId="20" applyNumberFormat="1" applyFont="1" applyFill="1" applyBorder="1" applyAlignment="1">
      <alignment horizontal="center" vertical="top"/>
    </xf>
    <xf numFmtId="166" fontId="38" fillId="0" borderId="4" xfId="20" applyNumberFormat="1" applyFont="1" applyFill="1" applyBorder="1" applyAlignment="1">
      <alignment horizontal="center" vertical="top" wrapText="1"/>
    </xf>
    <xf numFmtId="2" fontId="38" fillId="0" borderId="4" xfId="20" applyNumberFormat="1" applyFont="1" applyFill="1" applyBorder="1" applyAlignment="1">
      <alignment horizontal="center" vertical="top"/>
    </xf>
    <xf numFmtId="49" fontId="26" fillId="3" borderId="4" xfId="20" applyNumberFormat="1" applyFont="1" applyFill="1" applyBorder="1" applyAlignment="1">
      <alignment horizontal="left" vertical="top"/>
    </xf>
    <xf numFmtId="49" fontId="18" fillId="3" borderId="4" xfId="20" applyNumberFormat="1" applyFont="1" applyFill="1" applyBorder="1" applyAlignment="1">
      <alignment horizontal="left" vertical="top"/>
    </xf>
    <xf numFmtId="165" fontId="26" fillId="3" borderId="4" xfId="20" applyNumberFormat="1" applyFont="1" applyFill="1" applyBorder="1" applyAlignment="1">
      <alignment horizontal="left" vertical="top"/>
    </xf>
    <xf numFmtId="0" fontId="26" fillId="3" borderId="4" xfId="20" applyFont="1" applyFill="1" applyBorder="1" applyAlignment="1">
      <alignment horizontal="left" vertical="top" wrapText="1"/>
    </xf>
    <xf numFmtId="4" fontId="18" fillId="3" borderId="4" xfId="21" applyNumberFormat="1" applyFont="1" applyFill="1" applyBorder="1" applyAlignment="1">
      <alignment horizontal="center" vertical="top"/>
    </xf>
    <xf numFmtId="0" fontId="18" fillId="3" borderId="4" xfId="21" applyFont="1" applyFill="1" applyBorder="1" applyAlignment="1">
      <alignment horizontal="center" vertical="top"/>
    </xf>
    <xf numFmtId="166" fontId="18" fillId="3" borderId="4" xfId="20" applyNumberFormat="1" applyFont="1" applyFill="1" applyBorder="1" applyAlignment="1">
      <alignment horizontal="center" vertical="top" wrapText="1"/>
    </xf>
    <xf numFmtId="0" fontId="18" fillId="3" borderId="4" xfId="20" applyFont="1" applyFill="1" applyBorder="1" applyAlignment="1">
      <alignment horizontal="center" vertical="top"/>
    </xf>
    <xf numFmtId="0" fontId="18" fillId="3" borderId="4" xfId="20" applyFont="1" applyFill="1" applyBorder="1" applyAlignment="1">
      <alignment horizontal="left" vertical="top" wrapText="1"/>
    </xf>
    <xf numFmtId="49" fontId="19" fillId="3" borderId="4" xfId="20" applyNumberFormat="1" applyFont="1" applyFill="1" applyBorder="1" applyAlignment="1">
      <alignment horizontal="left" vertical="top"/>
    </xf>
    <xf numFmtId="165" fontId="37" fillId="3" borderId="4" xfId="20" applyNumberFormat="1" applyFont="1" applyFill="1" applyBorder="1" applyAlignment="1">
      <alignment horizontal="left" vertical="top"/>
    </xf>
    <xf numFmtId="0" fontId="19" fillId="3" borderId="4" xfId="20" applyFont="1" applyFill="1" applyBorder="1" applyAlignment="1">
      <alignment horizontal="left" vertical="top"/>
    </xf>
    <xf numFmtId="0" fontId="19" fillId="3" borderId="4" xfId="20" applyFont="1" applyFill="1" applyBorder="1" applyAlignment="1">
      <alignment horizontal="left" vertical="top" wrapText="1"/>
    </xf>
    <xf numFmtId="4" fontId="19" fillId="3" borderId="4" xfId="21" applyNumberFormat="1" applyFont="1" applyFill="1" applyBorder="1" applyAlignment="1">
      <alignment horizontal="center" vertical="top"/>
    </xf>
    <xf numFmtId="0" fontId="19" fillId="3" borderId="4" xfId="21" applyFont="1" applyFill="1" applyBorder="1" applyAlignment="1">
      <alignment horizontal="center" vertical="top"/>
    </xf>
    <xf numFmtId="166" fontId="19" fillId="3" borderId="4" xfId="20" applyNumberFormat="1" applyFont="1" applyFill="1" applyBorder="1" applyAlignment="1">
      <alignment horizontal="center" vertical="top" wrapText="1"/>
    </xf>
    <xf numFmtId="0" fontId="19" fillId="3" borderId="4" xfId="20" applyFont="1" applyFill="1" applyBorder="1" applyAlignment="1">
      <alignment horizontal="center" vertical="top"/>
    </xf>
    <xf numFmtId="0" fontId="19" fillId="3" borderId="4" xfId="20" applyFont="1" applyFill="1" applyBorder="1" applyAlignment="1">
      <alignment horizontal="left" vertical="center"/>
    </xf>
    <xf numFmtId="0" fontId="26" fillId="3" borderId="4" xfId="20" applyFont="1" applyFill="1" applyBorder="1" applyAlignment="1">
      <alignment horizontal="left" vertical="top"/>
    </xf>
    <xf numFmtId="49" fontId="26" fillId="0" borderId="4" xfId="1" applyNumberFormat="1" applyFont="1" applyFill="1" applyBorder="1" applyAlignment="1">
      <alignment horizontal="left" vertical="top"/>
    </xf>
    <xf numFmtId="0" fontId="19" fillId="0" borderId="4" xfId="20" applyFont="1" applyBorder="1" applyAlignment="1">
      <alignment horizontal="left" vertical="center"/>
    </xf>
    <xf numFmtId="0" fontId="26" fillId="0" borderId="4" xfId="1" applyFont="1" applyBorder="1" applyAlignment="1">
      <alignment horizontal="left" vertical="top" wrapText="1"/>
    </xf>
    <xf numFmtId="0" fontId="19" fillId="0" borderId="4" xfId="1" applyFont="1" applyBorder="1" applyAlignment="1">
      <alignment horizontal="left" vertical="top" wrapText="1"/>
    </xf>
    <xf numFmtId="49" fontId="37" fillId="3" borderId="4" xfId="21" applyNumberFormat="1" applyFont="1" applyFill="1" applyBorder="1" applyAlignment="1">
      <alignment horizontal="left" vertical="top"/>
    </xf>
    <xf numFmtId="49" fontId="37" fillId="3" borderId="4" xfId="1" applyNumberFormat="1" applyFont="1" applyFill="1" applyBorder="1" applyAlignment="1">
      <alignment horizontal="left" vertical="top"/>
    </xf>
    <xf numFmtId="0" fontId="26" fillId="3" borderId="4" xfId="1" applyFont="1" applyFill="1" applyBorder="1" applyAlignment="1">
      <alignment horizontal="left" vertical="top"/>
    </xf>
    <xf numFmtId="0" fontId="19" fillId="3" borderId="4" xfId="1" applyFont="1" applyFill="1" applyBorder="1" applyAlignment="1">
      <alignment horizontal="left" vertical="top"/>
    </xf>
    <xf numFmtId="0" fontId="18" fillId="0" borderId="4" xfId="0" applyFont="1" applyBorder="1" applyAlignment="1">
      <alignment horizontal="left" vertical="center"/>
    </xf>
    <xf numFmtId="165" fontId="37" fillId="3" borderId="4" xfId="1" applyNumberFormat="1" applyFont="1" applyFill="1" applyBorder="1" applyAlignment="1">
      <alignment horizontal="left" vertical="top"/>
    </xf>
    <xf numFmtId="49" fontId="19" fillId="3" borderId="4" xfId="1" applyNumberFormat="1" applyFont="1" applyFill="1" applyBorder="1" applyAlignment="1">
      <alignment horizontal="left" vertical="top"/>
    </xf>
    <xf numFmtId="0" fontId="18" fillId="0" borderId="4" xfId="20" applyFont="1" applyFill="1" applyBorder="1" applyAlignment="1">
      <alignment horizontal="left" vertical="center" wrapText="1"/>
    </xf>
    <xf numFmtId="0" fontId="18" fillId="0" borderId="4" xfId="0" applyFont="1" applyFill="1" applyBorder="1" applyAlignment="1">
      <alignment horizontal="left" vertical="center"/>
    </xf>
    <xf numFmtId="165" fontId="26" fillId="0" borderId="4" xfId="0" applyNumberFormat="1" applyFont="1" applyBorder="1" applyAlignment="1">
      <alignment horizontal="left" vertical="center"/>
    </xf>
    <xf numFmtId="165" fontId="18" fillId="0" borderId="4" xfId="0" applyNumberFormat="1" applyFont="1" applyBorder="1" applyAlignment="1">
      <alignment horizontal="left" vertical="center"/>
    </xf>
    <xf numFmtId="0" fontId="26" fillId="0" borderId="4" xfId="0" applyFont="1" applyBorder="1" applyAlignment="1">
      <alignment horizontal="left" vertical="center"/>
    </xf>
    <xf numFmtId="0" fontId="26" fillId="0" borderId="4" xfId="0" applyFont="1" applyBorder="1" applyAlignment="1">
      <alignment horizontal="left" vertical="center" wrapText="1"/>
    </xf>
    <xf numFmtId="0" fontId="18" fillId="0" borderId="4" xfId="20" applyFont="1" applyBorder="1" applyAlignment="1">
      <alignment horizontal="center" vertical="top"/>
    </xf>
    <xf numFmtId="166" fontId="18" fillId="0" borderId="4" xfId="20" applyNumberFormat="1" applyFont="1" applyBorder="1" applyAlignment="1">
      <alignment horizontal="center" vertical="top"/>
    </xf>
    <xf numFmtId="0" fontId="18" fillId="0" borderId="4" xfId="20" applyFont="1" applyFill="1" applyBorder="1" applyAlignment="1">
      <alignment horizontal="center" vertical="top"/>
    </xf>
    <xf numFmtId="165" fontId="19" fillId="0" borderId="4" xfId="0" applyNumberFormat="1" applyFont="1" applyBorder="1" applyAlignment="1">
      <alignment horizontal="left" vertical="center"/>
    </xf>
    <xf numFmtId="0" fontId="37" fillId="0" borderId="4" xfId="0" applyFont="1" applyBorder="1" applyAlignment="1">
      <alignment horizontal="left" vertical="center" wrapText="1"/>
    </xf>
    <xf numFmtId="0" fontId="19" fillId="0" borderId="4" xfId="20" applyFont="1" applyBorder="1" applyAlignment="1">
      <alignment horizontal="center" vertical="top"/>
    </xf>
    <xf numFmtId="165" fontId="37" fillId="0" borderId="4" xfId="0" applyNumberFormat="1" applyFont="1" applyFill="1" applyBorder="1" applyAlignment="1">
      <alignment horizontal="left" vertical="center"/>
    </xf>
    <xf numFmtId="165" fontId="19" fillId="0" borderId="4" xfId="0" applyNumberFormat="1" applyFont="1" applyFill="1" applyBorder="1" applyAlignment="1">
      <alignment horizontal="left" vertical="center"/>
    </xf>
    <xf numFmtId="0" fontId="37" fillId="0" borderId="4" xfId="0" applyFont="1" applyFill="1" applyBorder="1" applyAlignment="1">
      <alignment horizontal="left" vertical="center"/>
    </xf>
    <xf numFmtId="0" fontId="37" fillId="0" borderId="4" xfId="0" applyFont="1" applyFill="1" applyBorder="1" applyAlignment="1">
      <alignment horizontal="left" vertical="center" wrapText="1"/>
    </xf>
    <xf numFmtId="0" fontId="19" fillId="0" borderId="4" xfId="20" applyFont="1" applyFill="1" applyBorder="1" applyAlignment="1">
      <alignment horizontal="center" vertical="top"/>
    </xf>
    <xf numFmtId="166" fontId="19" fillId="0" borderId="4" xfId="20" applyNumberFormat="1" applyFont="1" applyFill="1" applyBorder="1" applyAlignment="1">
      <alignment horizontal="center" vertical="top"/>
    </xf>
    <xf numFmtId="0" fontId="19" fillId="0" borderId="4" xfId="20" applyFont="1" applyFill="1" applyBorder="1" applyAlignment="1">
      <alignment horizontal="left" vertical="center"/>
    </xf>
    <xf numFmtId="49" fontId="37" fillId="0" borderId="4" xfId="21" quotePrefix="1" applyNumberFormat="1" applyFont="1" applyFill="1" applyBorder="1" applyAlignment="1">
      <alignment horizontal="left" vertical="top"/>
    </xf>
    <xf numFmtId="49" fontId="19" fillId="0" borderId="4" xfId="21" quotePrefix="1" applyNumberFormat="1" applyFont="1" applyFill="1" applyBorder="1" applyAlignment="1">
      <alignment horizontal="left" vertical="top"/>
    </xf>
    <xf numFmtId="0" fontId="19" fillId="0" borderId="4" xfId="0" applyFont="1" applyFill="1" applyBorder="1" applyAlignment="1">
      <alignment horizontal="left" vertical="center"/>
    </xf>
    <xf numFmtId="0" fontId="45" fillId="0" borderId="4" xfId="0" applyFont="1" applyFill="1" applyBorder="1" applyAlignment="1">
      <alignment horizontal="left" vertical="center" wrapText="1"/>
    </xf>
    <xf numFmtId="2" fontId="19" fillId="0" borderId="4" xfId="20" applyNumberFormat="1" applyFont="1" applyFill="1" applyBorder="1" applyAlignment="1">
      <alignment horizontal="center" vertical="top" wrapText="1"/>
    </xf>
    <xf numFmtId="0" fontId="19" fillId="0" borderId="4" xfId="20" applyFont="1" applyFill="1" applyBorder="1" applyAlignment="1">
      <alignment horizontal="left" vertical="center" wrapText="1"/>
    </xf>
    <xf numFmtId="0" fontId="19" fillId="0" borderId="14" xfId="20" applyFont="1" applyFill="1" applyBorder="1" applyAlignment="1">
      <alignment vertical="center" wrapText="1"/>
    </xf>
    <xf numFmtId="4" fontId="19" fillId="4" borderId="4" xfId="20" applyNumberFormat="1" applyFont="1" applyFill="1" applyBorder="1" applyAlignment="1">
      <alignment horizontal="center" vertical="top"/>
    </xf>
    <xf numFmtId="0" fontId="19" fillId="4" borderId="4" xfId="20" applyFont="1" applyFill="1" applyBorder="1" applyAlignment="1">
      <alignment horizontal="center" vertical="top"/>
    </xf>
    <xf numFmtId="166" fontId="19" fillId="4" borderId="4" xfId="20" applyNumberFormat="1" applyFont="1" applyFill="1" applyBorder="1" applyAlignment="1">
      <alignment horizontal="center" vertical="top" wrapText="1"/>
    </xf>
    <xf numFmtId="0" fontId="37" fillId="0" borderId="4" xfId="5" applyFont="1" applyFill="1" applyBorder="1" applyAlignment="1">
      <alignment horizontal="left" vertical="top"/>
    </xf>
    <xf numFmtId="4" fontId="37" fillId="0" borderId="4" xfId="3" applyNumberFormat="1" applyFont="1" applyFill="1" applyBorder="1" applyAlignment="1">
      <alignment horizontal="center" vertical="top"/>
    </xf>
    <xf numFmtId="0" fontId="37" fillId="0" borderId="4" xfId="3" applyFont="1" applyFill="1" applyBorder="1" applyAlignment="1">
      <alignment horizontal="center" vertical="top"/>
    </xf>
    <xf numFmtId="166" fontId="37" fillId="0" borderId="4" xfId="3" applyNumberFormat="1" applyFont="1" applyFill="1" applyBorder="1" applyAlignment="1">
      <alignment horizontal="center" vertical="top" wrapText="1"/>
    </xf>
    <xf numFmtId="0" fontId="19" fillId="0" borderId="4" xfId="3" applyFont="1" applyFill="1" applyBorder="1" applyAlignment="1">
      <alignment horizontal="left" vertical="top" wrapText="1"/>
    </xf>
    <xf numFmtId="0" fontId="19" fillId="0" borderId="4" xfId="5" applyFont="1" applyFill="1" applyBorder="1" applyAlignment="1">
      <alignment horizontal="left" vertical="top"/>
    </xf>
    <xf numFmtId="0" fontId="37" fillId="0" borderId="4" xfId="3" applyFont="1" applyFill="1" applyBorder="1" applyAlignment="1">
      <alignment horizontal="left" vertical="top"/>
    </xf>
    <xf numFmtId="0" fontId="37" fillId="0" borderId="4" xfId="0" applyFont="1" applyFill="1" applyBorder="1" applyAlignment="1">
      <alignment horizontal="center" vertical="top" wrapText="1"/>
    </xf>
    <xf numFmtId="0" fontId="19" fillId="0" borderId="4" xfId="0" applyFont="1" applyFill="1" applyBorder="1" applyAlignment="1">
      <alignment horizontal="left" vertical="top"/>
    </xf>
    <xf numFmtId="2" fontId="19" fillId="0" borderId="4" xfId="0" applyNumberFormat="1" applyFont="1" applyFill="1" applyBorder="1" applyAlignment="1">
      <alignment horizontal="center" vertical="top"/>
    </xf>
    <xf numFmtId="0" fontId="19" fillId="0" borderId="4" xfId="0" applyFont="1" applyFill="1" applyBorder="1" applyAlignment="1">
      <alignment horizontal="center" vertical="top"/>
    </xf>
    <xf numFmtId="0" fontId="37" fillId="0" borderId="4" xfId="0" applyFont="1" applyFill="1" applyBorder="1" applyAlignment="1">
      <alignment horizontal="left" vertical="top" wrapText="1"/>
    </xf>
    <xf numFmtId="0" fontId="37" fillId="0" borderId="4" xfId="0" applyFont="1" applyFill="1" applyBorder="1" applyAlignment="1">
      <alignment horizontal="center" vertical="top"/>
    </xf>
    <xf numFmtId="0" fontId="46" fillId="0" borderId="4" xfId="0" applyFont="1" applyFill="1" applyBorder="1"/>
    <xf numFmtId="0" fontId="37" fillId="0" borderId="4" xfId="0" applyFont="1" applyFill="1" applyBorder="1" applyAlignment="1">
      <alignment horizontal="left" wrapText="1"/>
    </xf>
    <xf numFmtId="0" fontId="18" fillId="3" borderId="4" xfId="20" applyFont="1" applyFill="1" applyBorder="1" applyAlignment="1">
      <alignment horizontal="left" vertical="center" wrapText="1"/>
    </xf>
    <xf numFmtId="0" fontId="35" fillId="4" borderId="4" xfId="22" applyFont="1" applyFill="1" applyBorder="1" applyAlignment="1">
      <alignment horizontal="center" vertical="center" wrapText="1"/>
    </xf>
    <xf numFmtId="0" fontId="35" fillId="4" borderId="4" xfId="22" applyFont="1" applyFill="1" applyBorder="1" applyAlignment="1">
      <alignment horizontal="center" vertical="center"/>
    </xf>
    <xf numFmtId="0" fontId="26" fillId="4" borderId="5" xfId="22" applyFont="1" applyFill="1" applyBorder="1" applyAlignment="1">
      <alignment horizontal="center" vertical="center"/>
    </xf>
    <xf numFmtId="49" fontId="35" fillId="4" borderId="4" xfId="22" applyNumberFormat="1" applyFont="1" applyFill="1" applyBorder="1" applyAlignment="1">
      <alignment horizontal="center" vertical="center"/>
    </xf>
    <xf numFmtId="0" fontId="26" fillId="4" borderId="4" xfId="23" applyFont="1" applyFill="1" applyBorder="1" applyAlignment="1">
      <alignment horizontal="center" vertical="top"/>
    </xf>
    <xf numFmtId="166" fontId="26" fillId="4" borderId="4" xfId="23" applyNumberFormat="1" applyFont="1" applyFill="1" applyBorder="1" applyAlignment="1">
      <alignment horizontal="center" vertical="top" wrapText="1"/>
    </xf>
    <xf numFmtId="0" fontId="26" fillId="4" borderId="4" xfId="22" applyFont="1" applyFill="1" applyBorder="1" applyAlignment="1">
      <alignment horizontal="center" vertical="center"/>
    </xf>
    <xf numFmtId="4" fontId="26" fillId="4" borderId="1" xfId="23" applyNumberFormat="1" applyFont="1" applyFill="1" applyBorder="1" applyAlignment="1">
      <alignment horizontal="center" vertical="top"/>
    </xf>
    <xf numFmtId="4" fontId="26" fillId="4" borderId="3" xfId="23" applyNumberFormat="1" applyFont="1" applyFill="1" applyBorder="1" applyAlignment="1">
      <alignment horizontal="center" vertical="top"/>
    </xf>
    <xf numFmtId="1" fontId="26" fillId="4" borderId="4" xfId="22" applyNumberFormat="1" applyFont="1" applyFill="1" applyBorder="1" applyAlignment="1">
      <alignment horizontal="center" vertical="center"/>
    </xf>
    <xf numFmtId="49" fontId="37" fillId="3" borderId="4" xfId="0" applyNumberFormat="1" applyFont="1" applyFill="1" applyBorder="1" applyAlignment="1">
      <alignment vertical="top"/>
    </xf>
    <xf numFmtId="49" fontId="26" fillId="3" borderId="4" xfId="0" applyNumberFormat="1" applyFont="1" applyFill="1" applyBorder="1" applyAlignment="1">
      <alignment vertical="top"/>
    </xf>
    <xf numFmtId="49" fontId="18" fillId="3" borderId="4" xfId="0" applyNumberFormat="1" applyFont="1" applyFill="1" applyBorder="1" applyAlignment="1">
      <alignment vertical="top"/>
    </xf>
    <xf numFmtId="0" fontId="37" fillId="3" borderId="4" xfId="2" applyFont="1" applyFill="1" applyBorder="1" applyAlignment="1">
      <alignment vertical="top" wrapText="1"/>
    </xf>
    <xf numFmtId="4" fontId="18" fillId="3" borderId="4" xfId="22" applyNumberFormat="1" applyFont="1" applyFill="1" applyBorder="1" applyAlignment="1">
      <alignment horizontal="left" vertical="center"/>
    </xf>
    <xf numFmtId="2" fontId="18" fillId="3" borderId="4" xfId="22" applyNumberFormat="1" applyFont="1" applyFill="1" applyBorder="1" applyAlignment="1">
      <alignment horizontal="left" vertical="center"/>
    </xf>
    <xf numFmtId="166" fontId="18" fillId="3" borderId="4" xfId="22" applyNumberFormat="1" applyFont="1" applyFill="1" applyBorder="1" applyAlignment="1">
      <alignment horizontal="left" vertical="center" wrapText="1"/>
    </xf>
    <xf numFmtId="2" fontId="18" fillId="3" borderId="4" xfId="22" applyNumberFormat="1" applyFont="1" applyFill="1" applyBorder="1" applyAlignment="1">
      <alignment horizontal="center" vertical="center"/>
    </xf>
    <xf numFmtId="0" fontId="26" fillId="3" borderId="4" xfId="2" applyFont="1" applyFill="1" applyBorder="1" applyAlignment="1">
      <alignment vertical="top" wrapText="1"/>
    </xf>
    <xf numFmtId="165" fontId="18" fillId="0" borderId="4" xfId="0" applyNumberFormat="1" applyFont="1" applyFill="1" applyBorder="1" applyAlignment="1">
      <alignment vertical="top"/>
    </xf>
    <xf numFmtId="49" fontId="26" fillId="0" borderId="4" xfId="0" applyNumberFormat="1" applyFont="1" applyFill="1" applyBorder="1" applyAlignment="1">
      <alignment vertical="top"/>
    </xf>
    <xf numFmtId="0" fontId="26" fillId="0" borderId="4" xfId="2" applyFont="1" applyFill="1" applyBorder="1" applyAlignment="1">
      <alignment vertical="top" wrapText="1"/>
    </xf>
    <xf numFmtId="4" fontId="18" fillId="0" borderId="4" xfId="2" applyNumberFormat="1" applyFont="1" applyFill="1" applyBorder="1" applyAlignment="1">
      <alignment horizontal="left" vertical="center"/>
    </xf>
    <xf numFmtId="0" fontId="18" fillId="0" borderId="4" xfId="2" applyFont="1" applyFill="1" applyBorder="1" applyAlignment="1">
      <alignment horizontal="left" vertical="center"/>
    </xf>
    <xf numFmtId="166" fontId="18" fillId="0" borderId="4" xfId="2" quotePrefix="1" applyNumberFormat="1" applyFont="1" applyFill="1" applyBorder="1" applyAlignment="1">
      <alignment horizontal="left" vertical="center"/>
    </xf>
    <xf numFmtId="0" fontId="18" fillId="0" borderId="4" xfId="2" applyFont="1" applyFill="1" applyBorder="1" applyAlignment="1">
      <alignment horizontal="center" vertical="center"/>
    </xf>
    <xf numFmtId="165" fontId="18" fillId="3" borderId="4" xfId="0" applyNumberFormat="1" applyFont="1" applyFill="1" applyBorder="1" applyAlignment="1">
      <alignment vertical="top"/>
    </xf>
    <xf numFmtId="4" fontId="18" fillId="3" borderId="4" xfId="2" applyNumberFormat="1" applyFont="1" applyFill="1" applyBorder="1" applyAlignment="1">
      <alignment horizontal="left" vertical="center"/>
    </xf>
    <xf numFmtId="0" fontId="18" fillId="3" borderId="4" xfId="2" applyFont="1" applyFill="1" applyBorder="1" applyAlignment="1">
      <alignment horizontal="left" vertical="center"/>
    </xf>
    <xf numFmtId="166" fontId="18" fillId="3" borderId="4" xfId="2" quotePrefix="1" applyNumberFormat="1" applyFont="1" applyFill="1" applyBorder="1" applyAlignment="1">
      <alignment horizontal="left" vertical="center"/>
    </xf>
    <xf numFmtId="0" fontId="18" fillId="3" borderId="4" xfId="2" applyFont="1" applyFill="1" applyBorder="1" applyAlignment="1">
      <alignment horizontal="left" vertical="center" wrapText="1"/>
    </xf>
    <xf numFmtId="0" fontId="18" fillId="3" borderId="4" xfId="2" applyFont="1" applyFill="1" applyBorder="1" applyAlignment="1">
      <alignment vertical="top" wrapText="1"/>
    </xf>
    <xf numFmtId="4" fontId="18" fillId="3" borderId="4" xfId="2" applyNumberFormat="1" applyFont="1" applyFill="1" applyBorder="1" applyAlignment="1">
      <alignment horizontal="center" vertical="center"/>
    </xf>
    <xf numFmtId="4" fontId="18" fillId="3" borderId="4" xfId="22" applyNumberFormat="1" applyFont="1" applyFill="1" applyBorder="1" applyAlignment="1">
      <alignment horizontal="center" vertical="center"/>
    </xf>
    <xf numFmtId="0" fontId="18" fillId="3" borderId="4" xfId="2" applyFont="1" applyFill="1" applyBorder="1" applyAlignment="1">
      <alignment horizontal="center" vertical="center" wrapText="1"/>
    </xf>
    <xf numFmtId="166" fontId="18" fillId="3" borderId="4" xfId="2" applyNumberFormat="1" applyFont="1" applyFill="1" applyBorder="1" applyAlignment="1">
      <alignment horizontal="center" vertical="center"/>
    </xf>
    <xf numFmtId="0" fontId="18" fillId="3" borderId="4" xfId="2" applyFont="1" applyFill="1" applyBorder="1" applyAlignment="1">
      <alignment horizontal="center" vertical="center"/>
    </xf>
    <xf numFmtId="0" fontId="26" fillId="3" borderId="4" xfId="2" applyFont="1" applyFill="1" applyBorder="1" applyAlignment="1">
      <alignment horizontal="center" vertical="center"/>
    </xf>
    <xf numFmtId="49" fontId="18" fillId="0" borderId="4" xfId="0" applyNumberFormat="1" applyFont="1" applyFill="1" applyBorder="1" applyAlignment="1">
      <alignment vertical="top"/>
    </xf>
    <xf numFmtId="4" fontId="18" fillId="0" borderId="4" xfId="2" applyNumberFormat="1" applyFont="1" applyFill="1" applyBorder="1" applyAlignment="1">
      <alignment horizontal="center" vertical="center"/>
    </xf>
    <xf numFmtId="4" fontId="18" fillId="0" borderId="4" xfId="22" applyNumberFormat="1" applyFont="1" applyFill="1" applyBorder="1" applyAlignment="1">
      <alignment horizontal="center" vertical="center"/>
    </xf>
    <xf numFmtId="0" fontId="18" fillId="0" borderId="4" xfId="2" applyFont="1" applyFill="1" applyBorder="1" applyAlignment="1">
      <alignment vertical="top" wrapText="1"/>
    </xf>
    <xf numFmtId="49" fontId="19" fillId="0" borderId="4" xfId="0" applyNumberFormat="1" applyFont="1" applyFill="1" applyBorder="1" applyAlignment="1">
      <alignment vertical="top"/>
    </xf>
    <xf numFmtId="0" fontId="19" fillId="0" borderId="4" xfId="2" applyFont="1" applyFill="1" applyBorder="1" applyAlignment="1">
      <alignment vertical="top" wrapText="1"/>
    </xf>
    <xf numFmtId="4" fontId="19" fillId="0" borderId="4" xfId="2" applyNumberFormat="1" applyFont="1" applyFill="1" applyBorder="1" applyAlignment="1">
      <alignment horizontal="center" vertical="center"/>
    </xf>
    <xf numFmtId="0" fontId="19" fillId="0" borderId="4" xfId="2" applyFont="1" applyFill="1" applyBorder="1" applyAlignment="1">
      <alignment horizontal="center" vertical="center"/>
    </xf>
    <xf numFmtId="166" fontId="19" fillId="0" borderId="4" xfId="2" applyNumberFormat="1" applyFont="1" applyFill="1" applyBorder="1" applyAlignment="1">
      <alignment horizontal="center" vertical="center"/>
    </xf>
    <xf numFmtId="0" fontId="19" fillId="0" borderId="4" xfId="2" applyFont="1" applyFill="1" applyBorder="1" applyAlignment="1">
      <alignment horizontal="left" vertical="center" wrapText="1"/>
    </xf>
    <xf numFmtId="166" fontId="18" fillId="3" borderId="4" xfId="2" applyNumberFormat="1" applyFont="1" applyFill="1" applyBorder="1" applyAlignment="1">
      <alignment horizontal="left" vertical="center"/>
    </xf>
    <xf numFmtId="166" fontId="18" fillId="3" borderId="4" xfId="2" quotePrefix="1" applyNumberFormat="1" applyFont="1" applyFill="1" applyBorder="1" applyAlignment="1">
      <alignment horizontal="center" vertical="center"/>
    </xf>
    <xf numFmtId="0" fontId="18" fillId="0" borderId="4" xfId="2" applyFont="1" applyFill="1" applyBorder="1" applyAlignment="1">
      <alignment horizontal="center" vertical="center" wrapText="1"/>
    </xf>
    <xf numFmtId="166" fontId="18" fillId="0" borderId="4" xfId="2" applyNumberFormat="1" applyFont="1" applyFill="1" applyBorder="1" applyAlignment="1">
      <alignment horizontal="center" vertical="center"/>
    </xf>
    <xf numFmtId="4" fontId="18" fillId="3" borderId="4" xfId="2" applyNumberFormat="1" applyFont="1" applyFill="1" applyBorder="1" applyAlignment="1">
      <alignment horizontal="left" vertical="center" wrapText="1"/>
    </xf>
    <xf numFmtId="4" fontId="18" fillId="0" borderId="4" xfId="2" applyNumberFormat="1" applyFont="1" applyFill="1" applyBorder="1" applyAlignment="1">
      <alignment horizontal="left" vertical="center" wrapText="1"/>
    </xf>
    <xf numFmtId="166" fontId="18" fillId="0" borderId="4" xfId="2" applyNumberFormat="1" applyFont="1" applyFill="1" applyBorder="1" applyAlignment="1">
      <alignment horizontal="left" vertical="center"/>
    </xf>
    <xf numFmtId="4" fontId="18" fillId="0" borderId="4" xfId="2" applyNumberFormat="1" applyFont="1" applyFill="1" applyBorder="1" applyAlignment="1">
      <alignment horizontal="center" vertical="center" wrapText="1"/>
    </xf>
    <xf numFmtId="4" fontId="18" fillId="3" borderId="4" xfId="2" applyNumberFormat="1" applyFont="1" applyFill="1" applyBorder="1" applyAlignment="1">
      <alignment horizontal="center" vertical="center" wrapText="1"/>
    </xf>
    <xf numFmtId="0" fontId="18" fillId="0" borderId="4" xfId="2" applyFont="1" applyFill="1" applyBorder="1" applyAlignment="1">
      <alignment horizontal="left" vertical="top" wrapText="1"/>
    </xf>
    <xf numFmtId="49" fontId="18" fillId="0" borderId="14" xfId="0" applyNumberFormat="1" applyFont="1" applyFill="1" applyBorder="1" applyAlignment="1">
      <alignment vertical="top"/>
    </xf>
    <xf numFmtId="0" fontId="18" fillId="0" borderId="14" xfId="2" applyFont="1" applyFill="1" applyBorder="1" applyAlignment="1">
      <alignment vertical="top" wrapText="1"/>
    </xf>
    <xf numFmtId="165" fontId="26" fillId="3" borderId="4" xfId="0" applyNumberFormat="1" applyFont="1" applyFill="1" applyBorder="1" applyAlignment="1">
      <alignment vertical="top"/>
    </xf>
    <xf numFmtId="4" fontId="26" fillId="3" borderId="4" xfId="0" applyNumberFormat="1" applyFont="1" applyFill="1" applyBorder="1" applyAlignment="1">
      <alignment horizontal="center" vertical="center"/>
    </xf>
    <xf numFmtId="165" fontId="26" fillId="0" borderId="4" xfId="0" applyNumberFormat="1" applyFont="1" applyFill="1" applyBorder="1" applyAlignment="1">
      <alignment horizontal="left" vertical="center"/>
    </xf>
    <xf numFmtId="166" fontId="26" fillId="3" borderId="4" xfId="0" applyNumberFormat="1" applyFont="1" applyFill="1" applyBorder="1" applyAlignment="1">
      <alignment horizontal="left" vertical="center"/>
    </xf>
    <xf numFmtId="165" fontId="26" fillId="3" borderId="4" xfId="0" applyNumberFormat="1" applyFont="1" applyFill="1" applyBorder="1" applyAlignment="1">
      <alignment horizontal="left" vertical="center"/>
    </xf>
    <xf numFmtId="165" fontId="18" fillId="0" borderId="4" xfId="0" applyNumberFormat="1" applyFont="1" applyFill="1" applyBorder="1" applyAlignment="1">
      <alignment horizontal="left" vertical="center"/>
    </xf>
    <xf numFmtId="49" fontId="18" fillId="0" borderId="5" xfId="0" applyNumberFormat="1" applyFont="1" applyFill="1" applyBorder="1" applyAlignment="1">
      <alignment vertical="top"/>
    </xf>
    <xf numFmtId="0" fontId="18" fillId="0" borderId="5" xfId="2" applyFont="1" applyFill="1" applyBorder="1" applyAlignment="1">
      <alignment vertical="top" wrapText="1"/>
    </xf>
    <xf numFmtId="4" fontId="18" fillId="3" borderId="5" xfId="2" applyNumberFormat="1" applyFont="1" applyFill="1" applyBorder="1" applyAlignment="1">
      <alignment horizontal="center" vertical="center" wrapText="1"/>
    </xf>
    <xf numFmtId="0" fontId="18" fillId="3" borderId="5" xfId="2" applyFont="1" applyFill="1" applyBorder="1" applyAlignment="1">
      <alignment horizontal="left" vertical="top"/>
    </xf>
    <xf numFmtId="0" fontId="18" fillId="0" borderId="4" xfId="2" applyFont="1" applyBorder="1" applyAlignment="1">
      <alignment vertical="top" wrapText="1"/>
    </xf>
    <xf numFmtId="0" fontId="18" fillId="0" borderId="4" xfId="2" applyFont="1" applyBorder="1" applyAlignment="1">
      <alignment horizontal="center" vertical="center"/>
    </xf>
    <xf numFmtId="166" fontId="18" fillId="0" borderId="4" xfId="2" applyNumberFormat="1" applyFont="1" applyBorder="1" applyAlignment="1">
      <alignment horizontal="center" vertical="center"/>
    </xf>
    <xf numFmtId="0" fontId="18" fillId="0" borderId="4" xfId="2" applyFont="1" applyFill="1" applyBorder="1" applyAlignment="1">
      <alignment horizontal="left" vertical="center" wrapText="1"/>
    </xf>
    <xf numFmtId="0" fontId="1" fillId="0" borderId="4" xfId="0" applyFont="1" applyBorder="1" applyAlignment="1">
      <alignment vertical="top"/>
    </xf>
    <xf numFmtId="165" fontId="26" fillId="0" borderId="4" xfId="0" applyNumberFormat="1" applyFont="1" applyFill="1" applyBorder="1" applyAlignment="1">
      <alignment vertical="top"/>
    </xf>
    <xf numFmtId="166" fontId="18" fillId="0" borderId="4" xfId="2" applyNumberFormat="1" applyFont="1" applyFill="1" applyBorder="1" applyAlignment="1">
      <alignment horizontal="center" vertical="center" wrapText="1"/>
    </xf>
    <xf numFmtId="4" fontId="18" fillId="3" borderId="4" xfId="0" applyNumberFormat="1" applyFont="1" applyFill="1" applyBorder="1" applyAlignment="1">
      <alignment horizontal="center" vertical="center"/>
    </xf>
    <xf numFmtId="166" fontId="18" fillId="3" borderId="4" xfId="0" applyNumberFormat="1" applyFont="1" applyFill="1" applyBorder="1" applyAlignment="1">
      <alignment horizontal="center" vertical="center"/>
    </xf>
    <xf numFmtId="0" fontId="18" fillId="3" borderId="4" xfId="0" applyFont="1" applyFill="1" applyBorder="1" applyAlignment="1">
      <alignment horizontal="center" vertical="center"/>
    </xf>
    <xf numFmtId="0" fontId="18" fillId="0" borderId="4" xfId="2" applyFont="1" applyBorder="1" applyAlignment="1">
      <alignment horizontal="left" vertical="center" wrapText="1"/>
    </xf>
    <xf numFmtId="0" fontId="18" fillId="0" borderId="4" xfId="2" applyFont="1" applyBorder="1" applyAlignment="1">
      <alignment horizontal="center" vertical="center" wrapText="1"/>
    </xf>
    <xf numFmtId="0" fontId="18" fillId="0" borderId="4" xfId="0" applyFont="1" applyBorder="1" applyAlignment="1">
      <alignment horizontal="center" vertical="center"/>
    </xf>
    <xf numFmtId="0" fontId="1" fillId="0" borderId="4" xfId="0" applyFont="1" applyFill="1" applyBorder="1" applyAlignment="1">
      <alignment vertical="top"/>
    </xf>
    <xf numFmtId="4" fontId="26" fillId="0" borderId="4" xfId="2" applyNumberFormat="1" applyFont="1" applyFill="1" applyBorder="1" applyAlignment="1">
      <alignment horizontal="center" vertical="center"/>
    </xf>
    <xf numFmtId="4" fontId="26" fillId="0" borderId="4" xfId="22" applyNumberFormat="1" applyFont="1" applyFill="1" applyBorder="1" applyAlignment="1">
      <alignment horizontal="center" vertical="center"/>
    </xf>
    <xf numFmtId="0" fontId="26" fillId="0" borderId="4" xfId="2" applyFont="1" applyFill="1" applyBorder="1" applyAlignment="1">
      <alignment horizontal="center" vertical="center"/>
    </xf>
    <xf numFmtId="166" fontId="26" fillId="0" borderId="4" xfId="2" applyNumberFormat="1" applyFont="1" applyFill="1" applyBorder="1" applyAlignment="1">
      <alignment horizontal="center" vertical="center"/>
    </xf>
    <xf numFmtId="0" fontId="26" fillId="0" borderId="3" xfId="2" applyFont="1" applyFill="1" applyBorder="1" applyAlignment="1">
      <alignment horizontal="center" vertical="center"/>
    </xf>
    <xf numFmtId="0" fontId="26" fillId="0" borderId="21" xfId="2" applyFont="1" applyFill="1" applyBorder="1" applyAlignment="1">
      <alignment horizontal="left" vertical="top" wrapText="1"/>
    </xf>
    <xf numFmtId="4" fontId="19" fillId="3" borderId="4" xfId="2" applyNumberFormat="1" applyFont="1" applyFill="1" applyBorder="1" applyAlignment="1">
      <alignment horizontal="center" vertical="center"/>
    </xf>
    <xf numFmtId="4" fontId="19" fillId="3" borderId="4" xfId="22" applyNumberFormat="1" applyFont="1" applyFill="1" applyBorder="1" applyAlignment="1">
      <alignment horizontal="center" vertical="center"/>
    </xf>
    <xf numFmtId="0" fontId="31" fillId="0" borderId="5" xfId="2" applyFont="1" applyFill="1" applyBorder="1" applyAlignment="1">
      <alignment horizontal="left" vertical="center" wrapText="1"/>
    </xf>
    <xf numFmtId="0" fontId="18" fillId="0" borderId="5" xfId="2" applyFont="1" applyFill="1" applyBorder="1" applyAlignment="1">
      <alignment horizontal="left" vertical="center" wrapText="1"/>
    </xf>
    <xf numFmtId="0" fontId="18" fillId="0" borderId="21" xfId="2" applyFont="1" applyFill="1" applyBorder="1" applyAlignment="1">
      <alignment horizontal="left" vertical="top" wrapText="1"/>
    </xf>
    <xf numFmtId="0" fontId="19" fillId="0" borderId="4" xfId="2" applyFont="1" applyBorder="1" applyAlignment="1">
      <alignment vertical="top" wrapText="1"/>
    </xf>
    <xf numFmtId="0" fontId="26" fillId="0" borderId="21" xfId="2" applyFont="1" applyFill="1" applyBorder="1" applyAlignment="1">
      <alignment horizontal="center" vertical="center"/>
    </xf>
    <xf numFmtId="166" fontId="18" fillId="0" borderId="4" xfId="2" applyNumberFormat="1" applyFont="1" applyBorder="1" applyAlignment="1">
      <alignment horizontal="center" vertical="center" wrapText="1"/>
    </xf>
    <xf numFmtId="165" fontId="19" fillId="0" borderId="4" xfId="0" applyNumberFormat="1" applyFont="1" applyFill="1" applyBorder="1" applyAlignment="1">
      <alignment vertical="top"/>
    </xf>
    <xf numFmtId="49" fontId="37" fillId="0" borderId="4" xfId="0" applyNumberFormat="1" applyFont="1" applyFill="1" applyBorder="1" applyAlignment="1">
      <alignment vertical="top"/>
    </xf>
    <xf numFmtId="166" fontId="19" fillId="0" borderId="4" xfId="2" applyNumberFormat="1" applyFont="1" applyBorder="1" applyAlignment="1">
      <alignment horizontal="center" vertical="center" wrapText="1"/>
    </xf>
    <xf numFmtId="0" fontId="19" fillId="0" borderId="4" xfId="2" applyFont="1" applyBorder="1" applyAlignment="1">
      <alignment horizontal="center" vertical="center"/>
    </xf>
    <xf numFmtId="49" fontId="19" fillId="3" borderId="4" xfId="0" applyNumberFormat="1" applyFont="1" applyFill="1" applyBorder="1" applyAlignment="1">
      <alignment vertical="top"/>
    </xf>
    <xf numFmtId="0" fontId="18" fillId="3" borderId="4" xfId="2" applyFont="1" applyFill="1" applyBorder="1" applyAlignment="1">
      <alignment horizontal="left" vertical="top" wrapText="1"/>
    </xf>
    <xf numFmtId="166" fontId="19" fillId="0" borderId="4" xfId="2" applyNumberFormat="1" applyFont="1" applyFill="1" applyBorder="1" applyAlignment="1">
      <alignment horizontal="center" vertical="center" wrapText="1"/>
    </xf>
    <xf numFmtId="165" fontId="18" fillId="0" borderId="5" xfId="0" applyNumberFormat="1" applyFont="1" applyFill="1" applyBorder="1" applyAlignment="1">
      <alignment vertical="top"/>
    </xf>
    <xf numFmtId="49" fontId="26" fillId="0" borderId="5" xfId="0" applyNumberFormat="1" applyFont="1" applyFill="1" applyBorder="1" applyAlignment="1">
      <alignment vertical="top"/>
    </xf>
    <xf numFmtId="0" fontId="18" fillId="0" borderId="5" xfId="2" applyFont="1" applyBorder="1" applyAlignment="1">
      <alignment vertical="top" wrapText="1"/>
    </xf>
    <xf numFmtId="4" fontId="18" fillId="3" borderId="5" xfId="2" applyNumberFormat="1" applyFont="1" applyFill="1" applyBorder="1" applyAlignment="1">
      <alignment horizontal="center" vertical="center"/>
    </xf>
    <xf numFmtId="0" fontId="18" fillId="0" borderId="5" xfId="2" applyFont="1" applyFill="1" applyBorder="1" applyAlignment="1">
      <alignment horizontal="left" vertical="center"/>
    </xf>
    <xf numFmtId="4" fontId="18" fillId="0" borderId="4" xfId="2" applyNumberFormat="1" applyFont="1" applyBorder="1" applyAlignment="1">
      <alignment horizontal="center" vertical="center"/>
    </xf>
    <xf numFmtId="4" fontId="18" fillId="0" borderId="4" xfId="2" applyNumberFormat="1" applyFont="1" applyBorder="1" applyAlignment="1">
      <alignment horizontal="center" vertical="center" wrapText="1"/>
    </xf>
    <xf numFmtId="4" fontId="18" fillId="0" borderId="4" xfId="2" quotePrefix="1" applyNumberFormat="1" applyFont="1" applyBorder="1" applyAlignment="1">
      <alignment horizontal="center" vertical="center" wrapText="1"/>
    </xf>
    <xf numFmtId="4" fontId="18" fillId="0" borderId="4" xfId="22" applyNumberFormat="1" applyFont="1" applyBorder="1" applyAlignment="1">
      <alignment horizontal="center" vertical="center"/>
    </xf>
    <xf numFmtId="166" fontId="18" fillId="0" borderId="4" xfId="2" quotePrefix="1" applyNumberFormat="1" applyFont="1" applyBorder="1" applyAlignment="1">
      <alignment horizontal="center" vertical="center" wrapText="1"/>
    </xf>
    <xf numFmtId="2" fontId="18" fillId="0" borderId="4" xfId="2" applyNumberFormat="1" applyFont="1" applyFill="1" applyBorder="1" applyAlignment="1">
      <alignment horizontal="center" vertical="center"/>
    </xf>
    <xf numFmtId="2" fontId="18" fillId="0" borderId="4" xfId="8" applyNumberFormat="1" applyFont="1" applyFill="1" applyBorder="1" applyAlignment="1">
      <alignment horizontal="center" vertical="center"/>
    </xf>
    <xf numFmtId="49" fontId="18" fillId="4" borderId="4" xfId="22" applyNumberFormat="1" applyFont="1" applyFill="1" applyBorder="1" applyAlignment="1">
      <alignment vertical="top"/>
    </xf>
    <xf numFmtId="165" fontId="26" fillId="4" borderId="4" xfId="22" applyNumberFormat="1" applyFont="1" applyFill="1" applyBorder="1" applyAlignment="1">
      <alignment vertical="top"/>
    </xf>
    <xf numFmtId="0" fontId="18" fillId="4" borderId="4" xfId="22" applyFont="1" applyFill="1" applyBorder="1" applyAlignment="1">
      <alignment vertical="top"/>
    </xf>
    <xf numFmtId="0" fontId="26" fillId="4" borderId="4" xfId="22" applyFont="1" applyFill="1" applyBorder="1" applyAlignment="1">
      <alignment vertical="top" wrapText="1"/>
    </xf>
    <xf numFmtId="4" fontId="19" fillId="4" borderId="4" xfId="23" applyNumberFormat="1" applyFont="1" applyFill="1" applyBorder="1" applyAlignment="1">
      <alignment horizontal="center" vertical="top"/>
    </xf>
    <xf numFmtId="0" fontId="19" fillId="4" borderId="4" xfId="23" applyFont="1" applyFill="1" applyBorder="1" applyAlignment="1">
      <alignment horizontal="center" vertical="top"/>
    </xf>
    <xf numFmtId="166" fontId="18" fillId="4" borderId="4" xfId="22" applyNumberFormat="1" applyFont="1" applyFill="1" applyBorder="1" applyAlignment="1">
      <alignment horizontal="center" vertical="top" wrapText="1"/>
    </xf>
    <xf numFmtId="0" fontId="18" fillId="4" borderId="4" xfId="22" applyFont="1" applyFill="1" applyBorder="1" applyAlignment="1">
      <alignment horizontal="center" vertical="top"/>
    </xf>
    <xf numFmtId="0" fontId="1" fillId="4" borderId="4" xfId="22" applyFont="1" applyFill="1" applyBorder="1"/>
    <xf numFmtId="0" fontId="26" fillId="0" borderId="4" xfId="2" applyFont="1" applyBorder="1" applyAlignment="1">
      <alignment vertical="top" wrapText="1"/>
    </xf>
    <xf numFmtId="2" fontId="18" fillId="0" borderId="4" xfId="22" applyNumberFormat="1" applyFont="1" applyFill="1" applyBorder="1" applyAlignment="1">
      <alignment horizontal="center" vertical="center"/>
    </xf>
    <xf numFmtId="166" fontId="18" fillId="0" borderId="4" xfId="22" applyNumberFormat="1" applyFont="1" applyFill="1" applyBorder="1" applyAlignment="1">
      <alignment horizontal="center" vertical="center" wrapText="1"/>
    </xf>
    <xf numFmtId="2" fontId="1" fillId="0" borderId="4" xfId="22" applyNumberFormat="1" applyFont="1" applyFill="1" applyBorder="1" applyAlignment="1">
      <alignment horizontal="center" vertical="center"/>
    </xf>
    <xf numFmtId="165" fontId="18" fillId="3" borderId="4" xfId="0" applyNumberFormat="1" applyFont="1" applyFill="1" applyBorder="1" applyAlignment="1">
      <alignment horizontal="left" vertical="top"/>
    </xf>
    <xf numFmtId="49" fontId="18" fillId="3" borderId="4" xfId="0" applyNumberFormat="1" applyFont="1" applyFill="1" applyBorder="1" applyAlignment="1">
      <alignment horizontal="left" vertical="top"/>
    </xf>
    <xf numFmtId="4" fontId="18" fillId="0" borderId="4" xfId="2" applyNumberFormat="1" applyFont="1" applyFill="1" applyBorder="1" applyAlignment="1">
      <alignment horizontal="center" vertical="top"/>
    </xf>
    <xf numFmtId="0" fontId="18" fillId="0" borderId="4" xfId="2" applyFont="1" applyFill="1" applyBorder="1" applyAlignment="1">
      <alignment horizontal="center" vertical="top"/>
    </xf>
    <xf numFmtId="166" fontId="18" fillId="0" borderId="4" xfId="2" applyNumberFormat="1" applyFont="1" applyFill="1" applyBorder="1" applyAlignment="1">
      <alignment horizontal="center" vertical="top"/>
    </xf>
    <xf numFmtId="4" fontId="18" fillId="0" borderId="4" xfId="2" applyNumberFormat="1" applyFont="1" applyFill="1" applyBorder="1" applyAlignment="1">
      <alignment horizontal="center" vertical="top" wrapText="1"/>
    </xf>
    <xf numFmtId="165" fontId="42" fillId="0" borderId="4" xfId="3" applyNumberFormat="1" applyFont="1" applyFill="1" applyBorder="1" applyAlignment="1">
      <alignment horizontal="center" vertical="top"/>
    </xf>
    <xf numFmtId="49" fontId="37" fillId="0" borderId="4" xfId="0" applyNumberFormat="1" applyFont="1" applyFill="1" applyBorder="1" applyAlignment="1">
      <alignment horizontal="center" vertical="top"/>
    </xf>
    <xf numFmtId="4" fontId="19" fillId="0" borderId="4" xfId="5" applyNumberFormat="1" applyFont="1" applyFill="1" applyBorder="1" applyAlignment="1">
      <alignment horizontal="center" vertical="center"/>
    </xf>
    <xf numFmtId="0" fontId="19" fillId="0" borderId="4" xfId="5" applyFont="1" applyFill="1" applyBorder="1" applyAlignment="1">
      <alignment horizontal="center" vertical="center"/>
    </xf>
    <xf numFmtId="2" fontId="19" fillId="0" borderId="4" xfId="5" applyNumberFormat="1" applyFont="1" applyFill="1" applyBorder="1" applyAlignment="1">
      <alignment horizontal="center" vertical="center" wrapText="1"/>
    </xf>
    <xf numFmtId="165" fontId="37" fillId="0" borderId="4" xfId="3" quotePrefix="1" applyNumberFormat="1" applyFont="1" applyFill="1" applyBorder="1" applyAlignment="1">
      <alignment horizontal="center" vertical="top"/>
    </xf>
    <xf numFmtId="165" fontId="19" fillId="0" borderId="4" xfId="3" quotePrefix="1" applyNumberFormat="1" applyFont="1" applyFill="1" applyBorder="1" applyAlignment="1">
      <alignment horizontal="center" vertical="top"/>
    </xf>
    <xf numFmtId="0" fontId="19" fillId="0" borderId="4" xfId="0" applyFont="1" applyFill="1" applyBorder="1" applyAlignment="1">
      <alignment vertical="top" wrapText="1"/>
    </xf>
    <xf numFmtId="0" fontId="19" fillId="0" borderId="4" xfId="5" applyFont="1" applyFill="1" applyBorder="1" applyAlignment="1">
      <alignment horizontal="left" vertical="top" wrapText="1"/>
    </xf>
    <xf numFmtId="1" fontId="26" fillId="4" borderId="1" xfId="23" applyNumberFormat="1" applyFont="1" applyFill="1" applyBorder="1" applyAlignment="1">
      <alignment horizontal="center" vertical="top" wrapText="1"/>
    </xf>
    <xf numFmtId="1" fontId="26" fillId="4" borderId="3" xfId="23" applyNumberFormat="1" applyFont="1" applyFill="1" applyBorder="1" applyAlignment="1">
      <alignment horizontal="center" vertical="top" wrapText="1"/>
    </xf>
    <xf numFmtId="1" fontId="26" fillId="4" borderId="3" xfId="23" applyNumberFormat="1" applyFont="1" applyFill="1" applyBorder="1" applyAlignment="1">
      <alignment horizontal="center" vertical="top"/>
    </xf>
    <xf numFmtId="49" fontId="37" fillId="3" borderId="4" xfId="0" applyNumberFormat="1" applyFont="1" applyFill="1" applyBorder="1" applyAlignment="1">
      <alignment horizontal="left" vertical="top"/>
    </xf>
    <xf numFmtId="49" fontId="26" fillId="3" borderId="4" xfId="0" applyNumberFormat="1" applyFont="1" applyFill="1" applyBorder="1" applyAlignment="1">
      <alignment horizontal="left" vertical="top"/>
    </xf>
    <xf numFmtId="0" fontId="18" fillId="0" borderId="4" xfId="3" applyFont="1" applyFill="1" applyBorder="1" applyAlignment="1">
      <alignment horizontal="center" vertical="center" wrapText="1"/>
    </xf>
    <xf numFmtId="2" fontId="18" fillId="0" borderId="4" xfId="3" applyNumberFormat="1" applyFont="1" applyBorder="1" applyAlignment="1">
      <alignment horizontal="center" vertical="center"/>
    </xf>
    <xf numFmtId="0" fontId="18" fillId="0" borderId="4" xfId="3" applyFont="1" applyFill="1" applyBorder="1" applyAlignment="1">
      <alignment horizontal="center" vertical="center"/>
    </xf>
    <xf numFmtId="165" fontId="26" fillId="3" borderId="4" xfId="0" applyNumberFormat="1" applyFont="1" applyFill="1" applyBorder="1" applyAlignment="1">
      <alignment horizontal="left" vertical="top"/>
    </xf>
    <xf numFmtId="49" fontId="26" fillId="3" borderId="4" xfId="0" applyNumberFormat="1" applyFont="1" applyFill="1" applyBorder="1" applyAlignment="1">
      <alignment horizontal="center" vertical="top"/>
    </xf>
    <xf numFmtId="2" fontId="18" fillId="0" borderId="4" xfId="3" applyNumberFormat="1" applyFont="1" applyFill="1" applyBorder="1" applyAlignment="1">
      <alignment horizontal="center" vertical="center" wrapText="1"/>
    </xf>
    <xf numFmtId="2" fontId="18" fillId="3" borderId="4" xfId="3" applyNumberFormat="1" applyFont="1" applyFill="1" applyBorder="1" applyAlignment="1">
      <alignment horizontal="center" vertical="center" wrapText="1"/>
    </xf>
    <xf numFmtId="0" fontId="18" fillId="3" borderId="4" xfId="3" applyFont="1" applyFill="1" applyBorder="1" applyAlignment="1">
      <alignment horizontal="center" vertical="center"/>
    </xf>
    <xf numFmtId="166" fontId="18" fillId="3" borderId="4" xfId="3" applyNumberFormat="1" applyFont="1" applyFill="1" applyBorder="1" applyAlignment="1">
      <alignment horizontal="center" vertical="center" wrapText="1"/>
    </xf>
    <xf numFmtId="0" fontId="18" fillId="3" borderId="4" xfId="0" applyFont="1" applyFill="1" applyBorder="1" applyAlignment="1">
      <alignment horizontal="left" vertical="top"/>
    </xf>
    <xf numFmtId="0" fontId="18" fillId="3" borderId="4" xfId="3" applyFont="1" applyFill="1" applyBorder="1" applyAlignment="1">
      <alignment horizontal="center" vertical="center" wrapText="1"/>
    </xf>
    <xf numFmtId="2" fontId="18" fillId="3" borderId="4" xfId="3" applyNumberFormat="1" applyFont="1" applyFill="1" applyBorder="1" applyAlignment="1">
      <alignment horizontal="center" vertical="center"/>
    </xf>
    <xf numFmtId="4" fontId="19" fillId="4" borderId="4" xfId="21" applyNumberFormat="1" applyFont="1" applyFill="1" applyBorder="1" applyAlignment="1">
      <alignment horizontal="center" vertical="top" wrapText="1"/>
    </xf>
    <xf numFmtId="0" fontId="1" fillId="4" borderId="4" xfId="20" applyFont="1" applyFill="1" applyBorder="1"/>
    <xf numFmtId="0" fontId="18" fillId="0" borderId="1" xfId="0" applyFont="1" applyFill="1" applyBorder="1" applyAlignment="1">
      <alignment horizontal="left" vertical="top" wrapText="1"/>
    </xf>
    <xf numFmtId="2" fontId="18" fillId="0" borderId="4" xfId="3" applyNumberFormat="1" applyFont="1" applyBorder="1" applyAlignment="1">
      <alignment horizontal="center" vertical="center" wrapText="1"/>
    </xf>
    <xf numFmtId="166" fontId="18" fillId="0" borderId="4" xfId="3" applyNumberFormat="1" applyFont="1" applyBorder="1" applyAlignment="1">
      <alignment horizontal="center" vertical="center" wrapText="1"/>
    </xf>
    <xf numFmtId="0" fontId="18" fillId="0" borderId="4" xfId="3" applyFont="1" applyBorder="1" applyAlignment="1">
      <alignment horizontal="left" vertical="center"/>
    </xf>
    <xf numFmtId="2" fontId="18" fillId="0" borderId="4" xfId="3" applyNumberFormat="1" applyFont="1" applyFill="1" applyBorder="1" applyAlignment="1">
      <alignment horizontal="center" vertical="center"/>
    </xf>
    <xf numFmtId="0" fontId="18" fillId="0" borderId="4" xfId="3" applyFont="1" applyFill="1" applyBorder="1" applyAlignment="1">
      <alignment horizontal="left" vertical="center"/>
    </xf>
    <xf numFmtId="166" fontId="18" fillId="0" borderId="4" xfId="3" applyNumberFormat="1" applyFont="1" applyFill="1" applyBorder="1" applyAlignment="1">
      <alignment horizontal="center" vertical="center" wrapText="1"/>
    </xf>
    <xf numFmtId="166" fontId="19" fillId="0" borderId="4" xfId="3" applyNumberFormat="1" applyFont="1" applyFill="1" applyBorder="1" applyAlignment="1">
      <alignment horizontal="center" vertical="center" wrapText="1"/>
    </xf>
    <xf numFmtId="0" fontId="19" fillId="0" borderId="4" xfId="3" applyFont="1" applyFill="1" applyBorder="1" applyAlignment="1">
      <alignment horizontal="center" vertical="center"/>
    </xf>
    <xf numFmtId="2" fontId="19" fillId="0" borderId="4" xfId="3" applyNumberFormat="1" applyFont="1" applyFill="1" applyBorder="1" applyAlignment="1">
      <alignment horizontal="center" vertical="center" wrapText="1"/>
    </xf>
    <xf numFmtId="0" fontId="26" fillId="0" borderId="4" xfId="3" applyFont="1" applyFill="1" applyBorder="1" applyAlignment="1">
      <alignment horizontal="center" vertical="center" wrapText="1"/>
    </xf>
    <xf numFmtId="2" fontId="26" fillId="0" borderId="4" xfId="3" applyNumberFormat="1" applyFont="1" applyFill="1" applyBorder="1" applyAlignment="1">
      <alignment horizontal="center" vertical="center"/>
    </xf>
    <xf numFmtId="0" fontId="26" fillId="0" borderId="4" xfId="3" applyFont="1" applyFill="1" applyBorder="1" applyAlignment="1">
      <alignment horizontal="center" vertical="center"/>
    </xf>
    <xf numFmtId="49" fontId="19" fillId="0" borderId="4" xfId="0" applyNumberFormat="1" applyFont="1" applyFill="1" applyBorder="1" applyAlignment="1">
      <alignment horizontal="center" vertical="top"/>
    </xf>
    <xf numFmtId="49" fontId="47" fillId="0" borderId="4" xfId="0" applyNumberFormat="1" applyFont="1" applyBorder="1" applyAlignment="1">
      <alignment horizontal="center" vertical="top" wrapText="1"/>
    </xf>
    <xf numFmtId="0" fontId="47" fillId="0" borderId="4" xfId="0" applyFont="1" applyBorder="1" applyAlignment="1">
      <alignment horizontal="left" vertical="top" wrapText="1"/>
    </xf>
    <xf numFmtId="0" fontId="47" fillId="0" borderId="4" xfId="0" applyFont="1" applyFill="1" applyBorder="1" applyAlignment="1">
      <alignment horizontal="center" vertical="center" wrapText="1"/>
    </xf>
    <xf numFmtId="2" fontId="18" fillId="0" borderId="4" xfId="6" applyNumberFormat="1" applyFont="1" applyBorder="1" applyAlignment="1">
      <alignment horizontal="center" vertical="center"/>
    </xf>
    <xf numFmtId="0" fontId="1" fillId="0" borderId="4" xfId="0" applyFont="1" applyBorder="1" applyAlignment="1">
      <alignment horizontal="left" vertical="top" wrapText="1"/>
    </xf>
    <xf numFmtId="2" fontId="26" fillId="0" borderId="4" xfId="3" applyNumberFormat="1" applyFont="1" applyFill="1" applyBorder="1" applyAlignment="1">
      <alignment horizontal="center" vertical="center" wrapText="1"/>
    </xf>
    <xf numFmtId="166" fontId="26" fillId="0" borderId="4" xfId="3" applyNumberFormat="1" applyFont="1" applyFill="1" applyBorder="1" applyAlignment="1">
      <alignment horizontal="center" vertical="center" wrapText="1"/>
    </xf>
    <xf numFmtId="0" fontId="19" fillId="0" borderId="4" xfId="0" applyFont="1" applyFill="1" applyBorder="1" applyAlignment="1">
      <alignment horizontal="center" vertical="center" wrapText="1"/>
    </xf>
    <xf numFmtId="0" fontId="9" fillId="0" borderId="4" xfId="0" applyFont="1" applyBorder="1" applyAlignment="1">
      <alignment horizontal="center" vertical="center"/>
    </xf>
    <xf numFmtId="49" fontId="1" fillId="0" borderId="0" xfId="0" applyNumberFormat="1" applyFont="1" applyAlignment="1">
      <alignment horizontal="left" vertical="center"/>
    </xf>
    <xf numFmtId="0" fontId="1" fillId="0" borderId="0" xfId="0" applyFont="1" applyAlignment="1">
      <alignment horizontal="left" vertical="center"/>
    </xf>
    <xf numFmtId="165" fontId="1" fillId="0" borderId="0" xfId="0" applyNumberFormat="1" applyFont="1" applyAlignment="1">
      <alignment horizontal="left" vertical="center"/>
    </xf>
    <xf numFmtId="0" fontId="1" fillId="0" borderId="0" xfId="0" applyFont="1" applyAlignment="1">
      <alignment horizontal="left" vertical="center" wrapText="1"/>
    </xf>
    <xf numFmtId="2" fontId="9" fillId="0" borderId="0" xfId="2" applyNumberFormat="1" applyFont="1" applyAlignment="1">
      <alignment horizontal="left" wrapText="1"/>
    </xf>
    <xf numFmtId="2" fontId="9" fillId="0" borderId="0" xfId="2" applyNumberFormat="1" applyFont="1" applyAlignment="1">
      <alignment horizontal="left"/>
    </xf>
    <xf numFmtId="0" fontId="9" fillId="0" borderId="0" xfId="2" applyFont="1" applyAlignment="1">
      <alignment horizontal="left"/>
    </xf>
    <xf numFmtId="0" fontId="9" fillId="0" borderId="0" xfId="2" applyFont="1"/>
    <xf numFmtId="164" fontId="18" fillId="0" borderId="0" xfId="0" applyNumberFormat="1" applyFont="1" applyAlignment="1">
      <alignment horizontal="left" vertical="center"/>
    </xf>
    <xf numFmtId="165" fontId="18" fillId="0" borderId="0" xfId="0" applyNumberFormat="1" applyFont="1" applyAlignment="1">
      <alignment horizontal="left" vertical="center"/>
    </xf>
    <xf numFmtId="165" fontId="18" fillId="0" borderId="0" xfId="0" applyNumberFormat="1" applyFont="1" applyAlignment="1">
      <alignment horizontal="center" vertical="center"/>
    </xf>
    <xf numFmtId="0" fontId="26" fillId="0" borderId="0" xfId="0" applyFont="1" applyAlignment="1">
      <alignment horizontal="center" vertical="center"/>
    </xf>
    <xf numFmtId="0" fontId="26" fillId="0" borderId="0" xfId="0" applyFont="1" applyAlignment="1">
      <alignment horizontal="left" vertical="center" wrapText="1"/>
    </xf>
    <xf numFmtId="0" fontId="18" fillId="0" borderId="0" xfId="20" applyFont="1" applyAlignment="1">
      <alignment horizontal="center" vertical="center" wrapText="1"/>
    </xf>
    <xf numFmtId="0" fontId="6" fillId="0" borderId="0" xfId="0" applyFont="1" applyBorder="1"/>
    <xf numFmtId="0" fontId="18" fillId="2" borderId="0" xfId="0" applyFont="1" applyFill="1" applyBorder="1"/>
    <xf numFmtId="0" fontId="18" fillId="0" borderId="0" xfId="0" applyFont="1" applyBorder="1"/>
    <xf numFmtId="0" fontId="1" fillId="0" borderId="0" xfId="0" applyFont="1" applyBorder="1"/>
    <xf numFmtId="0" fontId="19" fillId="0" borderId="0" xfId="0" applyFont="1" applyBorder="1"/>
    <xf numFmtId="0" fontId="10" fillId="0" borderId="6" xfId="0" applyFont="1" applyBorder="1"/>
    <xf numFmtId="0" fontId="11" fillId="2" borderId="11" xfId="0" applyFont="1" applyFill="1" applyBorder="1" applyAlignment="1">
      <alignment horizontal="left" vertical="top"/>
    </xf>
    <xf numFmtId="0" fontId="11" fillId="2" borderId="12" xfId="0" applyFont="1" applyFill="1" applyBorder="1" applyAlignment="1">
      <alignment horizontal="left" vertical="top"/>
    </xf>
    <xf numFmtId="0" fontId="11" fillId="2" borderId="13" xfId="0" applyFont="1" applyFill="1" applyBorder="1" applyAlignment="1">
      <alignment horizontal="left" vertical="top"/>
    </xf>
    <xf numFmtId="0" fontId="19" fillId="0" borderId="0" xfId="0" applyFont="1" applyAlignment="1">
      <alignment horizontal="left" vertical="top" wrapText="1"/>
    </xf>
    <xf numFmtId="4" fontId="26" fillId="4" borderId="1" xfId="20" applyNumberFormat="1" applyFont="1" applyFill="1" applyBorder="1" applyAlignment="1">
      <alignment horizontal="center" vertical="top"/>
    </xf>
    <xf numFmtId="4" fontId="26" fillId="4" borderId="2" xfId="20" applyNumberFormat="1" applyFont="1" applyFill="1" applyBorder="1" applyAlignment="1">
      <alignment horizontal="center" vertical="top"/>
    </xf>
    <xf numFmtId="4" fontId="26" fillId="4" borderId="3" xfId="20" applyNumberFormat="1" applyFont="1" applyFill="1" applyBorder="1" applyAlignment="1">
      <alignment horizontal="center" vertical="top"/>
    </xf>
    <xf numFmtId="0" fontId="26" fillId="4" borderId="4" xfId="3" applyFont="1" applyFill="1" applyBorder="1" applyAlignment="1">
      <alignment horizontal="center" vertical="center"/>
    </xf>
    <xf numFmtId="0" fontId="26" fillId="4" borderId="5" xfId="3" applyFont="1" applyFill="1" applyBorder="1" applyAlignment="1">
      <alignment horizontal="center" vertical="center"/>
    </xf>
    <xf numFmtId="166" fontId="26" fillId="4" borderId="5" xfId="3" applyNumberFormat="1" applyFont="1" applyFill="1" applyBorder="1" applyAlignment="1">
      <alignment horizontal="center" vertical="center"/>
    </xf>
    <xf numFmtId="49" fontId="21" fillId="4" borderId="1" xfId="3" applyNumberFormat="1" applyFont="1" applyFill="1" applyBorder="1" applyAlignment="1">
      <alignment horizontal="left" vertical="top"/>
    </xf>
    <xf numFmtId="49" fontId="21" fillId="4" borderId="2" xfId="3" applyNumberFormat="1" applyFont="1" applyFill="1" applyBorder="1" applyAlignment="1">
      <alignment horizontal="left" vertical="top"/>
    </xf>
    <xf numFmtId="49" fontId="21" fillId="4" borderId="3" xfId="3" applyNumberFormat="1" applyFont="1" applyFill="1" applyBorder="1" applyAlignment="1">
      <alignment horizontal="left" vertical="top"/>
    </xf>
    <xf numFmtId="0" fontId="19" fillId="0" borderId="14" xfId="4" applyFont="1" applyFill="1" applyBorder="1" applyAlignment="1">
      <alignment horizontal="left" vertical="top" wrapText="1"/>
    </xf>
    <xf numFmtId="0" fontId="19" fillId="0" borderId="5" xfId="4" applyFont="1" applyFill="1" applyBorder="1" applyAlignment="1">
      <alignment horizontal="left" vertical="top" wrapText="1"/>
    </xf>
    <xf numFmtId="0" fontId="21" fillId="4" borderId="1" xfId="3" applyFont="1" applyFill="1" applyBorder="1" applyAlignment="1">
      <alignment horizontal="left" vertical="top"/>
    </xf>
    <xf numFmtId="0" fontId="21" fillId="4" borderId="2" xfId="3" applyFont="1" applyFill="1" applyBorder="1" applyAlignment="1">
      <alignment horizontal="left" vertical="top"/>
    </xf>
    <xf numFmtId="0" fontId="21" fillId="4" borderId="3" xfId="3" applyFont="1" applyFill="1" applyBorder="1" applyAlignment="1">
      <alignment horizontal="left" vertical="top"/>
    </xf>
    <xf numFmtId="0" fontId="35" fillId="4" borderId="1" xfId="3" applyFont="1" applyFill="1" applyBorder="1" applyAlignment="1">
      <alignment horizontal="center" vertical="center"/>
    </xf>
    <xf numFmtId="0" fontId="35" fillId="4" borderId="2" xfId="3" applyFont="1" applyFill="1" applyBorder="1" applyAlignment="1">
      <alignment horizontal="center" vertical="center"/>
    </xf>
    <xf numFmtId="0" fontId="35" fillId="4" borderId="3" xfId="3" applyFont="1" applyFill="1" applyBorder="1" applyAlignment="1">
      <alignment horizontal="center" vertical="center"/>
    </xf>
    <xf numFmtId="166" fontId="35" fillId="4" borderId="1" xfId="3" applyNumberFormat="1" applyFont="1" applyFill="1" applyBorder="1" applyAlignment="1">
      <alignment horizontal="center" vertical="center"/>
    </xf>
    <xf numFmtId="166" fontId="35" fillId="4" borderId="3" xfId="3" applyNumberFormat="1" applyFont="1" applyFill="1" applyBorder="1" applyAlignment="1">
      <alignment horizontal="center" vertical="center"/>
    </xf>
    <xf numFmtId="0" fontId="21" fillId="4" borderId="1" xfId="5" applyFont="1" applyFill="1" applyBorder="1" applyAlignment="1">
      <alignment horizontal="left" vertical="top"/>
    </xf>
    <xf numFmtId="0" fontId="21" fillId="4" borderId="2" xfId="5" applyFont="1" applyFill="1" applyBorder="1" applyAlignment="1">
      <alignment horizontal="left" vertical="top"/>
    </xf>
    <xf numFmtId="0" fontId="21" fillId="4" borderId="3" xfId="5" applyFont="1" applyFill="1" applyBorder="1" applyAlignment="1">
      <alignment horizontal="left" vertical="top"/>
    </xf>
    <xf numFmtId="0" fontId="18" fillId="0" borderId="14" xfId="0" applyFont="1" applyFill="1" applyBorder="1" applyAlignment="1">
      <alignment horizontal="left" vertical="center" wrapText="1"/>
    </xf>
    <xf numFmtId="0" fontId="18" fillId="0" borderId="15" xfId="0" applyFont="1" applyFill="1" applyBorder="1" applyAlignment="1">
      <alignment horizontal="left" vertical="center" wrapText="1"/>
    </xf>
    <xf numFmtId="0" fontId="18" fillId="0" borderId="5" xfId="0" applyFont="1" applyFill="1" applyBorder="1" applyAlignment="1">
      <alignment horizontal="left" vertical="center" wrapText="1"/>
    </xf>
    <xf numFmtId="0" fontId="17" fillId="0" borderId="16" xfId="0" applyFont="1" applyBorder="1" applyAlignment="1">
      <alignment horizontal="center" vertical="top" wrapText="1"/>
    </xf>
    <xf numFmtId="0" fontId="26" fillId="4" borderId="1" xfId="5" applyFont="1" applyFill="1" applyBorder="1" applyAlignment="1">
      <alignment horizontal="center" vertical="center"/>
    </xf>
    <xf numFmtId="0" fontId="26" fillId="4" borderId="2" xfId="5" applyFont="1" applyFill="1" applyBorder="1" applyAlignment="1">
      <alignment horizontal="center" vertical="center"/>
    </xf>
    <xf numFmtId="0" fontId="26" fillId="4" borderId="3" xfId="5" applyFont="1" applyFill="1" applyBorder="1" applyAlignment="1">
      <alignment horizontal="center" vertical="center"/>
    </xf>
    <xf numFmtId="0" fontId="26" fillId="4" borderId="5" xfId="5" applyFont="1" applyFill="1" applyBorder="1" applyAlignment="1">
      <alignment horizontal="center" vertical="center"/>
    </xf>
    <xf numFmtId="166" fontId="26" fillId="4" borderId="5" xfId="5" applyNumberFormat="1" applyFont="1" applyFill="1" applyBorder="1" applyAlignment="1">
      <alignment horizontal="center" vertical="center"/>
    </xf>
    <xf numFmtId="49" fontId="18" fillId="0" borderId="2" xfId="3" applyNumberFormat="1" applyFont="1" applyBorder="1" applyAlignment="1">
      <alignment horizontal="left" vertical="center" wrapText="1"/>
    </xf>
    <xf numFmtId="49" fontId="18" fillId="0" borderId="2" xfId="3" applyNumberFormat="1" applyFont="1" applyBorder="1" applyAlignment="1">
      <alignment horizontal="left" vertical="center"/>
    </xf>
    <xf numFmtId="49" fontId="18" fillId="0" borderId="3" xfId="3" applyNumberFormat="1" applyFont="1" applyBorder="1" applyAlignment="1">
      <alignment horizontal="left" vertical="center"/>
    </xf>
    <xf numFmtId="0" fontId="35" fillId="4" borderId="4" xfId="5" applyFont="1" applyFill="1" applyBorder="1" applyAlignment="1">
      <alignment horizontal="center" vertical="center"/>
    </xf>
    <xf numFmtId="0" fontId="35" fillId="4" borderId="5" xfId="5" applyFont="1" applyFill="1" applyBorder="1" applyAlignment="1">
      <alignment horizontal="center" vertical="center"/>
    </xf>
    <xf numFmtId="166" fontId="35" fillId="4" borderId="5" xfId="5" applyNumberFormat="1" applyFont="1" applyFill="1" applyBorder="1" applyAlignment="1">
      <alignment horizontal="center" vertical="center"/>
    </xf>
    <xf numFmtId="49" fontId="18" fillId="0" borderId="1" xfId="5" applyNumberFormat="1" applyFont="1" applyFill="1" applyBorder="1" applyAlignment="1">
      <alignment horizontal="left" vertical="top"/>
    </xf>
    <xf numFmtId="49" fontId="18" fillId="0" borderId="2" xfId="5" applyNumberFormat="1" applyFont="1" applyFill="1" applyBorder="1" applyAlignment="1">
      <alignment horizontal="left" vertical="top"/>
    </xf>
    <xf numFmtId="49" fontId="18" fillId="0" borderId="3" xfId="5" applyNumberFormat="1" applyFont="1" applyFill="1" applyBorder="1" applyAlignment="1">
      <alignment horizontal="left" vertical="top"/>
    </xf>
    <xf numFmtId="49" fontId="18" fillId="0" borderId="1" xfId="5" applyNumberFormat="1" applyFont="1" applyFill="1" applyBorder="1" applyAlignment="1">
      <alignment horizontal="left" vertical="top" wrapText="1"/>
    </xf>
    <xf numFmtId="49" fontId="26" fillId="0" borderId="2" xfId="5" applyNumberFormat="1" applyFont="1" applyFill="1" applyBorder="1" applyAlignment="1">
      <alignment horizontal="left" vertical="top" wrapText="1"/>
    </xf>
    <xf numFmtId="49" fontId="26" fillId="0" borderId="3" xfId="5" applyNumberFormat="1" applyFont="1" applyFill="1" applyBorder="1" applyAlignment="1">
      <alignment horizontal="left" vertical="top" wrapText="1"/>
    </xf>
    <xf numFmtId="0" fontId="21" fillId="4" borderId="1" xfId="9" applyFont="1" applyFill="1" applyBorder="1" applyAlignment="1">
      <alignment horizontal="left" vertical="center"/>
    </xf>
    <xf numFmtId="0" fontId="21" fillId="4" borderId="2" xfId="9" applyFont="1" applyFill="1" applyBorder="1" applyAlignment="1">
      <alignment horizontal="left" vertical="center"/>
    </xf>
    <xf numFmtId="0" fontId="21" fillId="4" borderId="3" xfId="9" applyFont="1" applyFill="1" applyBorder="1" applyAlignment="1">
      <alignment horizontal="left" vertical="center"/>
    </xf>
    <xf numFmtId="0" fontId="21" fillId="4" borderId="1" xfId="20" applyFont="1" applyFill="1" applyBorder="1" applyAlignment="1">
      <alignment horizontal="left" vertical="top"/>
    </xf>
    <xf numFmtId="0" fontId="21" fillId="4" borderId="2" xfId="20" applyFont="1" applyFill="1" applyBorder="1" applyAlignment="1">
      <alignment horizontal="left" vertical="top"/>
    </xf>
    <xf numFmtId="0" fontId="21" fillId="4" borderId="3" xfId="20" applyFont="1" applyFill="1" applyBorder="1" applyAlignment="1">
      <alignment horizontal="left" vertical="top"/>
    </xf>
    <xf numFmtId="0" fontId="35" fillId="4" borderId="4" xfId="20" applyFont="1" applyFill="1" applyBorder="1" applyAlignment="1">
      <alignment horizontal="center" vertical="center"/>
    </xf>
    <xf numFmtId="0" fontId="35" fillId="4" borderId="5" xfId="21" applyFont="1" applyFill="1" applyBorder="1" applyAlignment="1">
      <alignment horizontal="center" vertical="center"/>
    </xf>
    <xf numFmtId="166" fontId="35" fillId="4" borderId="5" xfId="21" applyNumberFormat="1" applyFont="1" applyFill="1" applyBorder="1" applyAlignment="1">
      <alignment horizontal="center" vertical="center"/>
    </xf>
    <xf numFmtId="49" fontId="16" fillId="4" borderId="1" xfId="22" applyNumberFormat="1" applyFont="1" applyFill="1" applyBorder="1" applyAlignment="1">
      <alignment horizontal="left" vertical="center"/>
    </xf>
    <xf numFmtId="49" fontId="16" fillId="4" borderId="2" xfId="22" applyNumberFormat="1" applyFont="1" applyFill="1" applyBorder="1" applyAlignment="1">
      <alignment horizontal="left" vertical="center"/>
    </xf>
    <xf numFmtId="49" fontId="16" fillId="4" borderId="3" xfId="22" applyNumberFormat="1" applyFont="1" applyFill="1" applyBorder="1" applyAlignment="1">
      <alignment horizontal="left" vertical="center"/>
    </xf>
    <xf numFmtId="0" fontId="18" fillId="3" borderId="19" xfId="2" applyFont="1" applyFill="1" applyBorder="1" applyAlignment="1">
      <alignment horizontal="left" vertical="top" wrapText="1"/>
    </xf>
    <xf numFmtId="0" fontId="18" fillId="3" borderId="18" xfId="2" applyFont="1" applyFill="1" applyBorder="1" applyAlignment="1">
      <alignment horizontal="left" vertical="top" wrapText="1"/>
    </xf>
    <xf numFmtId="0" fontId="18" fillId="3" borderId="20" xfId="2" applyFont="1" applyFill="1" applyBorder="1" applyAlignment="1">
      <alignment horizontal="left" vertical="top" wrapText="1"/>
    </xf>
    <xf numFmtId="0" fontId="26" fillId="0" borderId="1" xfId="2" applyFont="1" applyFill="1" applyBorder="1" applyAlignment="1">
      <alignment horizontal="left" vertical="top" wrapText="1"/>
    </xf>
    <xf numFmtId="0" fontId="26" fillId="0" borderId="2" xfId="2" applyFont="1" applyFill="1" applyBorder="1" applyAlignment="1">
      <alignment horizontal="left" vertical="top" wrapText="1"/>
    </xf>
    <xf numFmtId="0" fontId="26" fillId="0" borderId="3" xfId="2" applyFont="1" applyFill="1" applyBorder="1" applyAlignment="1">
      <alignment horizontal="left" vertical="top" wrapText="1"/>
    </xf>
    <xf numFmtId="0" fontId="35" fillId="4" borderId="1" xfId="22" applyFont="1" applyFill="1" applyBorder="1" applyAlignment="1">
      <alignment horizontal="center" vertical="center"/>
    </xf>
    <xf numFmtId="0" fontId="35" fillId="4" borderId="2" xfId="22" applyFont="1" applyFill="1" applyBorder="1" applyAlignment="1">
      <alignment horizontal="center" vertical="center"/>
    </xf>
    <xf numFmtId="0" fontId="35" fillId="4" borderId="3" xfId="22" applyFont="1" applyFill="1" applyBorder="1" applyAlignment="1">
      <alignment horizontal="center" vertical="center"/>
    </xf>
    <xf numFmtId="0" fontId="35" fillId="4" borderId="5" xfId="23" applyFont="1" applyFill="1" applyBorder="1" applyAlignment="1">
      <alignment horizontal="center" vertical="center"/>
    </xf>
    <xf numFmtId="166" fontId="35" fillId="4" borderId="5" xfId="23" applyNumberFormat="1" applyFont="1" applyFill="1" applyBorder="1" applyAlignment="1">
      <alignment horizontal="center" vertical="center"/>
    </xf>
    <xf numFmtId="0" fontId="18" fillId="3" borderId="16" xfId="2" applyFont="1" applyFill="1" applyBorder="1" applyAlignment="1">
      <alignment horizontal="left" vertical="center" wrapText="1"/>
    </xf>
    <xf numFmtId="0" fontId="18" fillId="3" borderId="0" xfId="2" applyFont="1" applyFill="1" applyBorder="1" applyAlignment="1">
      <alignment horizontal="left" vertical="center" wrapText="1"/>
    </xf>
    <xf numFmtId="0" fontId="18" fillId="3" borderId="17" xfId="2" applyFont="1" applyFill="1" applyBorder="1" applyAlignment="1">
      <alignment horizontal="left" vertical="center" wrapText="1"/>
    </xf>
    <xf numFmtId="0" fontId="18" fillId="0" borderId="1" xfId="0" applyFont="1" applyFill="1" applyBorder="1" applyAlignment="1">
      <alignment horizontal="left" vertical="top" wrapText="1"/>
    </xf>
    <xf numFmtId="0" fontId="18" fillId="0" borderId="2" xfId="0" applyFont="1" applyFill="1" applyBorder="1" applyAlignment="1">
      <alignment horizontal="left" vertical="top" wrapText="1"/>
    </xf>
    <xf numFmtId="0" fontId="18" fillId="0" borderId="3" xfId="0" applyFont="1" applyFill="1" applyBorder="1" applyAlignment="1">
      <alignment horizontal="left" vertical="top" wrapText="1"/>
    </xf>
  </cellXfs>
  <cellStyles count="27">
    <cellStyle name="Hyperlink 2" xfId="10" xr:uid="{00000000-0005-0000-0000-000000000000}"/>
    <cellStyle name="Standard" xfId="0" builtinId="0"/>
    <cellStyle name="Standard 2" xfId="1" xr:uid="{00000000-0005-0000-0000-000002000000}"/>
    <cellStyle name="Standard 3" xfId="2" xr:uid="{00000000-0005-0000-0000-000003000000}"/>
    <cellStyle name="Standard 4" xfId="3" xr:uid="{00000000-0005-0000-0000-000004000000}"/>
    <cellStyle name="Standard 4 2" xfId="4" xr:uid="{00000000-0005-0000-0000-000005000000}"/>
    <cellStyle name="Standard 4 2 2" xfId="11" xr:uid="{00000000-0005-0000-0000-000006000000}"/>
    <cellStyle name="Standard 4 3" xfId="5" xr:uid="{00000000-0005-0000-0000-000007000000}"/>
    <cellStyle name="Standard 4 3 2" xfId="9" xr:uid="{00000000-0005-0000-0000-000008000000}"/>
    <cellStyle name="Standard 4 3 3" xfId="21" xr:uid="{00000000-0005-0000-0000-000009000000}"/>
    <cellStyle name="Standard 4 3 4" xfId="23" xr:uid="{00000000-0005-0000-0000-00000A000000}"/>
    <cellStyle name="Standard 4 3 5" xfId="26" xr:uid="{56446899-17C7-4DEF-82F1-11BD9BE71C48}"/>
    <cellStyle name="Standard 4 4" xfId="6" xr:uid="{00000000-0005-0000-0000-00000B000000}"/>
    <cellStyle name="Standard 4 4 2" xfId="12" xr:uid="{00000000-0005-0000-0000-00000C000000}"/>
    <cellStyle name="Standard 4 5" xfId="7" xr:uid="{00000000-0005-0000-0000-00000D000000}"/>
    <cellStyle name="Standard 4 5 2" xfId="13" xr:uid="{00000000-0005-0000-0000-00000E000000}"/>
    <cellStyle name="Standard 4 6" xfId="8" xr:uid="{00000000-0005-0000-0000-00000F000000}"/>
    <cellStyle name="Standard 4 6 2" xfId="14" xr:uid="{00000000-0005-0000-0000-000010000000}"/>
    <cellStyle name="Standard 4 6 3" xfId="22" xr:uid="{00000000-0005-0000-0000-000011000000}"/>
    <cellStyle name="Standard 4 7" xfId="15" xr:uid="{00000000-0005-0000-0000-000012000000}"/>
    <cellStyle name="Standard 4 8" xfId="20" xr:uid="{00000000-0005-0000-0000-000013000000}"/>
    <cellStyle name="Standard 4 8 2" xfId="25" xr:uid="{CECF416A-9092-4F30-BAF1-39C487769731}"/>
    <cellStyle name="Standard 4 9" xfId="24" xr:uid="{28ACA63F-A887-4558-991D-4584D9E1E5C9}"/>
    <cellStyle name="Standard 5" xfId="16" xr:uid="{00000000-0005-0000-0000-000014000000}"/>
    <cellStyle name="Standard 5 2" xfId="17" xr:uid="{00000000-0005-0000-0000-000015000000}"/>
    <cellStyle name="Standard 6" xfId="18" xr:uid="{00000000-0005-0000-0000-000016000000}"/>
    <cellStyle name="Standard 7" xfId="19" xr:uid="{00000000-0005-0000-0000-000017000000}"/>
  </cellStyles>
  <dxfs count="0"/>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dimension ref="A1:K553"/>
  <sheetViews>
    <sheetView tabSelected="1" zoomScaleNormal="100" zoomScalePageLayoutView="110" workbookViewId="0">
      <selection activeCell="E15" sqref="E15"/>
    </sheetView>
  </sheetViews>
  <sheetFormatPr baseColWidth="10" defaultColWidth="11.453125" defaultRowHeight="15" x14ac:dyDescent="0.3"/>
  <cols>
    <col min="1" max="1" width="12.1796875" style="1" customWidth="1"/>
    <col min="2" max="2" width="55.1796875" style="1" customWidth="1"/>
    <col min="3" max="3" width="10.453125" style="1" customWidth="1"/>
    <col min="4" max="16384" width="11.453125" style="1"/>
  </cols>
  <sheetData>
    <row r="1" spans="1:11" s="6" customFormat="1" ht="20.25" customHeight="1" thickBot="1" x14ac:dyDescent="0.4">
      <c r="A1" s="800" t="s">
        <v>147</v>
      </c>
      <c r="B1" s="801"/>
      <c r="C1" s="802"/>
      <c r="D1" s="8"/>
      <c r="E1" s="8"/>
      <c r="F1" s="8"/>
      <c r="G1" s="8"/>
      <c r="H1" s="8"/>
      <c r="K1" s="84"/>
    </row>
    <row r="2" spans="1:11" ht="3" customHeight="1" x14ac:dyDescent="0.3">
      <c r="A2" s="17"/>
      <c r="B2" s="794"/>
      <c r="C2" s="2"/>
      <c r="D2" s="15"/>
      <c r="E2" s="15"/>
      <c r="F2" s="84"/>
      <c r="G2" s="15"/>
      <c r="H2" s="15"/>
      <c r="K2" s="85"/>
    </row>
    <row r="3" spans="1:11" s="25" customFormat="1" ht="11.25" customHeight="1" x14ac:dyDescent="0.3">
      <c r="A3" s="92" t="s">
        <v>242</v>
      </c>
      <c r="B3" s="795" t="s">
        <v>241</v>
      </c>
      <c r="C3" s="93"/>
      <c r="D3" s="24"/>
      <c r="E3" s="24"/>
      <c r="F3" s="24"/>
      <c r="G3" s="24"/>
      <c r="H3" s="24"/>
      <c r="K3" s="84"/>
    </row>
    <row r="4" spans="1:11" s="25" customFormat="1" ht="3" customHeight="1" x14ac:dyDescent="0.3">
      <c r="A4" s="16"/>
      <c r="B4" s="796"/>
      <c r="C4" s="23"/>
      <c r="D4" s="24"/>
      <c r="E4" s="24"/>
      <c r="F4" s="24"/>
      <c r="G4" s="24"/>
      <c r="H4" s="24"/>
      <c r="K4" s="84"/>
    </row>
    <row r="5" spans="1:11" s="25" customFormat="1" ht="11.25" customHeight="1" x14ac:dyDescent="0.3">
      <c r="A5" s="94" t="s">
        <v>889</v>
      </c>
      <c r="B5" s="95" t="s">
        <v>1391</v>
      </c>
      <c r="C5" s="23"/>
      <c r="D5" s="24"/>
      <c r="E5" s="24"/>
      <c r="F5" s="84"/>
      <c r="G5" s="24"/>
      <c r="H5" s="24"/>
      <c r="K5" s="84"/>
    </row>
    <row r="6" spans="1:11" ht="3" customHeight="1" x14ac:dyDescent="0.3">
      <c r="A6" s="17"/>
      <c r="B6" s="794"/>
      <c r="C6" s="2"/>
      <c r="D6" s="15"/>
      <c r="E6" s="15"/>
      <c r="F6" s="84"/>
      <c r="G6" s="15"/>
      <c r="H6" s="15"/>
      <c r="K6" s="85"/>
    </row>
    <row r="7" spans="1:11" ht="11.25" customHeight="1" x14ac:dyDescent="0.3">
      <c r="A7" s="94" t="s">
        <v>1069</v>
      </c>
      <c r="B7" s="95" t="s">
        <v>451</v>
      </c>
      <c r="C7" s="2"/>
      <c r="D7" s="15"/>
      <c r="E7" s="15"/>
      <c r="F7" s="84"/>
      <c r="G7" s="15"/>
      <c r="H7" s="15"/>
      <c r="K7" s="84"/>
    </row>
    <row r="8" spans="1:11" ht="11.25" customHeight="1" x14ac:dyDescent="0.3">
      <c r="A8" s="16" t="s">
        <v>1066</v>
      </c>
      <c r="B8" s="18" t="s">
        <v>1099</v>
      </c>
      <c r="C8" s="2"/>
      <c r="D8" s="15"/>
      <c r="E8" s="15"/>
      <c r="F8" s="84"/>
      <c r="G8" s="15"/>
      <c r="H8" s="15"/>
      <c r="K8" s="84"/>
    </row>
    <row r="9" spans="1:11" ht="11.25" customHeight="1" x14ac:dyDescent="0.3">
      <c r="A9" s="16" t="s">
        <v>1068</v>
      </c>
      <c r="B9" s="18" t="s">
        <v>476</v>
      </c>
      <c r="C9" s="2"/>
      <c r="D9" s="15"/>
      <c r="E9" s="15"/>
      <c r="F9" s="84"/>
      <c r="G9" s="15"/>
      <c r="H9" s="15"/>
      <c r="K9" s="84"/>
    </row>
    <row r="10" spans="1:11" ht="11.25" customHeight="1" x14ac:dyDescent="0.3">
      <c r="A10" s="16" t="s">
        <v>1067</v>
      </c>
      <c r="B10" s="18" t="s">
        <v>411</v>
      </c>
      <c r="C10" s="2"/>
      <c r="D10" s="15"/>
      <c r="E10" s="15"/>
      <c r="F10" s="84"/>
      <c r="G10" s="15"/>
      <c r="H10" s="15"/>
      <c r="K10" s="84"/>
    </row>
    <row r="11" spans="1:11" ht="11.25" customHeight="1" x14ac:dyDescent="0.3">
      <c r="A11" s="16" t="s">
        <v>1070</v>
      </c>
      <c r="B11" s="18" t="s">
        <v>243</v>
      </c>
      <c r="C11" s="2"/>
      <c r="D11" s="15"/>
      <c r="E11" s="15"/>
      <c r="F11" s="84"/>
      <c r="G11" s="15"/>
      <c r="H11" s="15"/>
      <c r="K11" s="84"/>
    </row>
    <row r="12" spans="1:11" ht="11.25" customHeight="1" x14ac:dyDescent="0.3">
      <c r="A12" s="16" t="s">
        <v>1071</v>
      </c>
      <c r="B12" s="18" t="s">
        <v>760</v>
      </c>
      <c r="C12" s="2"/>
      <c r="D12" s="15"/>
      <c r="E12" s="15"/>
      <c r="F12" s="84"/>
      <c r="G12" s="15"/>
      <c r="H12" s="15"/>
      <c r="K12" s="84"/>
    </row>
    <row r="13" spans="1:11" ht="3" customHeight="1" x14ac:dyDescent="0.3">
      <c r="A13" s="17"/>
      <c r="B13" s="794"/>
      <c r="C13" s="2"/>
      <c r="D13" s="15"/>
      <c r="E13" s="15"/>
      <c r="F13" s="84"/>
      <c r="G13" s="15"/>
      <c r="H13" s="15"/>
      <c r="K13" s="84"/>
    </row>
    <row r="14" spans="1:11" s="83" customFormat="1" ht="11.25" customHeight="1" x14ac:dyDescent="0.3">
      <c r="A14" s="94" t="s">
        <v>1087</v>
      </c>
      <c r="B14" s="95" t="s">
        <v>1392</v>
      </c>
      <c r="C14" s="2"/>
      <c r="D14" s="82"/>
      <c r="E14" s="82"/>
      <c r="F14" s="84"/>
      <c r="G14" s="82"/>
      <c r="H14" s="82"/>
      <c r="K14" s="84"/>
    </row>
    <row r="15" spans="1:11" s="83" customFormat="1" ht="11.25" customHeight="1" x14ac:dyDescent="0.3">
      <c r="A15" s="16" t="s">
        <v>1073</v>
      </c>
      <c r="B15" s="797" t="s">
        <v>426</v>
      </c>
      <c r="C15" s="2"/>
      <c r="D15" s="82"/>
      <c r="E15" s="82"/>
      <c r="F15" s="84"/>
      <c r="G15" s="82"/>
      <c r="H15" s="82"/>
      <c r="K15" s="84"/>
    </row>
    <row r="16" spans="1:11" ht="11.25" customHeight="1" x14ac:dyDescent="0.3">
      <c r="A16" s="16" t="s">
        <v>1072</v>
      </c>
      <c r="B16" s="797" t="s">
        <v>325</v>
      </c>
      <c r="C16" s="2"/>
      <c r="D16" s="15"/>
      <c r="E16" s="15"/>
      <c r="F16" s="84"/>
      <c r="G16" s="15"/>
      <c r="H16" s="15"/>
      <c r="K16" s="84"/>
    </row>
    <row r="17" spans="1:11" ht="11.25" customHeight="1" x14ac:dyDescent="0.3">
      <c r="A17" s="16" t="s">
        <v>1077</v>
      </c>
      <c r="B17" s="797" t="s">
        <v>485</v>
      </c>
      <c r="C17" s="2"/>
      <c r="D17" s="15"/>
      <c r="E17" s="15"/>
      <c r="F17" s="15"/>
      <c r="G17" s="15"/>
      <c r="H17" s="15"/>
      <c r="K17" s="84"/>
    </row>
    <row r="18" spans="1:11" ht="11.25" customHeight="1" x14ac:dyDescent="0.3">
      <c r="A18" s="16" t="s">
        <v>1078</v>
      </c>
      <c r="B18" s="797" t="s">
        <v>330</v>
      </c>
      <c r="C18" s="2"/>
      <c r="D18" s="15"/>
      <c r="E18" s="15"/>
      <c r="F18" s="15"/>
      <c r="G18" s="15"/>
      <c r="H18" s="15"/>
      <c r="K18" s="84"/>
    </row>
    <row r="19" spans="1:11" ht="11.25" customHeight="1" x14ac:dyDescent="0.3">
      <c r="A19" s="16" t="s">
        <v>1079</v>
      </c>
      <c r="B19" s="797" t="s">
        <v>327</v>
      </c>
      <c r="C19" s="2"/>
      <c r="D19" s="15"/>
      <c r="E19" s="15"/>
      <c r="F19" s="15"/>
      <c r="G19" s="15"/>
      <c r="H19" s="15"/>
      <c r="K19" s="84"/>
    </row>
    <row r="20" spans="1:11" ht="11.25" customHeight="1" x14ac:dyDescent="0.3">
      <c r="A20" s="16" t="s">
        <v>1080</v>
      </c>
      <c r="B20" s="797" t="s">
        <v>328</v>
      </c>
      <c r="C20" s="2"/>
      <c r="D20" s="15"/>
      <c r="E20" s="15"/>
      <c r="F20" s="15"/>
      <c r="G20" s="15"/>
      <c r="H20" s="15"/>
      <c r="K20" s="85"/>
    </row>
    <row r="21" spans="1:11" ht="11.25" customHeight="1" x14ac:dyDescent="0.3">
      <c r="A21" s="16" t="s">
        <v>1081</v>
      </c>
      <c r="B21" s="797" t="s">
        <v>21</v>
      </c>
      <c r="C21" s="2"/>
      <c r="D21" s="15"/>
      <c r="E21" s="15"/>
      <c r="F21" s="15"/>
      <c r="G21" s="15"/>
      <c r="H21" s="15"/>
      <c r="K21" s="84"/>
    </row>
    <row r="22" spans="1:11" ht="11.25" customHeight="1" x14ac:dyDescent="0.3">
      <c r="A22" s="16" t="s">
        <v>1082</v>
      </c>
      <c r="B22" s="797" t="s">
        <v>329</v>
      </c>
      <c r="C22" s="2"/>
      <c r="D22" s="15"/>
      <c r="E22" s="15"/>
      <c r="F22" s="15"/>
      <c r="G22" s="15"/>
      <c r="H22" s="15"/>
    </row>
    <row r="23" spans="1:11" ht="11.25" customHeight="1" x14ac:dyDescent="0.3">
      <c r="A23" s="16" t="s">
        <v>1083</v>
      </c>
      <c r="B23" s="797" t="s">
        <v>1074</v>
      </c>
      <c r="C23" s="2"/>
      <c r="D23" s="15"/>
      <c r="E23" s="15"/>
      <c r="F23" s="15"/>
      <c r="G23" s="15"/>
      <c r="H23" s="15"/>
    </row>
    <row r="24" spans="1:11" ht="11.25" customHeight="1" x14ac:dyDescent="0.3">
      <c r="A24" s="16" t="s">
        <v>1084</v>
      </c>
      <c r="B24" s="797" t="s">
        <v>1075</v>
      </c>
      <c r="C24" s="2"/>
    </row>
    <row r="25" spans="1:11" ht="11.25" customHeight="1" x14ac:dyDescent="0.3">
      <c r="A25" s="16" t="s">
        <v>1085</v>
      </c>
      <c r="B25" s="797" t="s">
        <v>1076</v>
      </c>
      <c r="C25" s="2"/>
    </row>
    <row r="26" spans="1:11" ht="11.25" customHeight="1" x14ac:dyDescent="0.3">
      <c r="A26" s="16" t="s">
        <v>1086</v>
      </c>
      <c r="B26" s="797" t="s">
        <v>812</v>
      </c>
      <c r="C26" s="2"/>
    </row>
    <row r="27" spans="1:11" ht="11.25" customHeight="1" x14ac:dyDescent="0.3">
      <c r="A27" s="79" t="s">
        <v>1388</v>
      </c>
      <c r="B27" s="798" t="s">
        <v>1334</v>
      </c>
      <c r="C27" s="2"/>
    </row>
    <row r="28" spans="1:11" ht="3" customHeight="1" x14ac:dyDescent="0.3">
      <c r="A28" s="17"/>
      <c r="B28" s="796"/>
      <c r="C28" s="2"/>
    </row>
    <row r="29" spans="1:11" ht="11.25" customHeight="1" x14ac:dyDescent="0.3">
      <c r="A29" s="94" t="s">
        <v>1094</v>
      </c>
      <c r="B29" s="95" t="s">
        <v>452</v>
      </c>
      <c r="C29" s="2"/>
      <c r="K29" s="85"/>
    </row>
    <row r="30" spans="1:11" ht="11.25" customHeight="1" x14ac:dyDescent="0.3">
      <c r="A30" s="16" t="s">
        <v>1088</v>
      </c>
      <c r="B30" s="18" t="s">
        <v>235</v>
      </c>
      <c r="C30" s="2"/>
      <c r="K30" s="84"/>
    </row>
    <row r="31" spans="1:11" ht="11.25" customHeight="1" x14ac:dyDescent="0.3">
      <c r="A31" s="16" t="s">
        <v>1089</v>
      </c>
      <c r="B31" s="18" t="s">
        <v>223</v>
      </c>
      <c r="C31" s="2"/>
      <c r="K31" s="84"/>
    </row>
    <row r="32" spans="1:11" ht="11.25" customHeight="1" x14ac:dyDescent="0.3">
      <c r="A32" s="16" t="s">
        <v>1090</v>
      </c>
      <c r="B32" s="18" t="s">
        <v>1100</v>
      </c>
      <c r="C32" s="2"/>
      <c r="K32" s="84"/>
    </row>
    <row r="33" spans="1:11" ht="11.25" customHeight="1" x14ac:dyDescent="0.3">
      <c r="A33" s="16" t="s">
        <v>1091</v>
      </c>
      <c r="B33" s="18" t="s">
        <v>1101</v>
      </c>
      <c r="C33" s="2"/>
      <c r="K33" s="85"/>
    </row>
    <row r="34" spans="1:11" ht="11.25" customHeight="1" x14ac:dyDescent="0.3">
      <c r="A34" s="16" t="s">
        <v>1092</v>
      </c>
      <c r="B34" s="18" t="s">
        <v>1175</v>
      </c>
      <c r="C34" s="2"/>
      <c r="K34" s="84"/>
    </row>
    <row r="35" spans="1:11" ht="11.25" customHeight="1" x14ac:dyDescent="0.3">
      <c r="A35" s="16" t="s">
        <v>1093</v>
      </c>
      <c r="B35" s="18" t="s">
        <v>447</v>
      </c>
      <c r="C35" s="2"/>
      <c r="K35" s="84"/>
    </row>
    <row r="36" spans="1:11" ht="3" customHeight="1" x14ac:dyDescent="0.3">
      <c r="A36" s="19"/>
      <c r="B36" s="15"/>
      <c r="C36" s="2"/>
      <c r="E36" s="84"/>
      <c r="K36" s="84"/>
    </row>
    <row r="37" spans="1:11" ht="11.25" customHeight="1" x14ac:dyDescent="0.3">
      <c r="A37" s="94" t="s">
        <v>1095</v>
      </c>
      <c r="B37" s="95" t="s">
        <v>454</v>
      </c>
      <c r="C37" s="2"/>
      <c r="E37" s="84"/>
      <c r="K37" s="84"/>
    </row>
    <row r="38" spans="1:11" ht="11.25" customHeight="1" x14ac:dyDescent="0.3">
      <c r="A38" s="16" t="s">
        <v>1096</v>
      </c>
      <c r="B38" s="18" t="s">
        <v>244</v>
      </c>
      <c r="C38" s="81"/>
      <c r="E38" s="84"/>
    </row>
    <row r="39" spans="1:11" ht="11.25" customHeight="1" x14ac:dyDescent="0.3">
      <c r="A39" s="16" t="s">
        <v>1097</v>
      </c>
      <c r="B39" s="18" t="s">
        <v>225</v>
      </c>
      <c r="C39" s="81"/>
      <c r="E39" s="84"/>
    </row>
    <row r="40" spans="1:11" ht="3" customHeight="1" x14ac:dyDescent="0.3">
      <c r="A40" s="19"/>
      <c r="B40" s="15"/>
      <c r="C40" s="2"/>
      <c r="E40" s="84"/>
    </row>
    <row r="41" spans="1:11" ht="11.25" customHeight="1" x14ac:dyDescent="0.3">
      <c r="A41" s="94" t="s">
        <v>1132</v>
      </c>
      <c r="B41" s="95" t="s">
        <v>1098</v>
      </c>
      <c r="C41" s="2"/>
      <c r="E41" s="84"/>
    </row>
    <row r="42" spans="1:11" ht="11.25" customHeight="1" x14ac:dyDescent="0.3">
      <c r="A42" s="16" t="s">
        <v>1133</v>
      </c>
      <c r="B42" s="18" t="s">
        <v>604</v>
      </c>
      <c r="C42" s="2"/>
      <c r="E42" s="84"/>
    </row>
    <row r="43" spans="1:11" ht="11.25" customHeight="1" x14ac:dyDescent="0.3">
      <c r="A43" s="16" t="s">
        <v>1134</v>
      </c>
      <c r="B43" s="18" t="s">
        <v>618</v>
      </c>
      <c r="C43" s="2"/>
      <c r="E43" s="84"/>
    </row>
    <row r="44" spans="1:11" ht="11.25" customHeight="1" x14ac:dyDescent="0.3">
      <c r="A44" s="16" t="s">
        <v>1135</v>
      </c>
      <c r="B44" s="18" t="s">
        <v>622</v>
      </c>
      <c r="C44" s="2"/>
      <c r="E44" s="84"/>
    </row>
    <row r="45" spans="1:11" ht="11.25" customHeight="1" x14ac:dyDescent="0.3">
      <c r="A45" s="16" t="s">
        <v>1136</v>
      </c>
      <c r="B45" s="18" t="s">
        <v>630</v>
      </c>
      <c r="C45" s="2"/>
      <c r="E45" s="84"/>
    </row>
    <row r="46" spans="1:11" ht="3" customHeight="1" x14ac:dyDescent="0.3">
      <c r="A46" s="16"/>
      <c r="B46" s="18"/>
      <c r="C46" s="2"/>
      <c r="E46" s="85"/>
    </row>
    <row r="47" spans="1:11" ht="11.25" customHeight="1" x14ac:dyDescent="0.3">
      <c r="A47" s="94" t="s">
        <v>174</v>
      </c>
      <c r="B47" s="95" t="s">
        <v>753</v>
      </c>
      <c r="C47" s="2"/>
      <c r="E47" s="84"/>
    </row>
    <row r="48" spans="1:11" ht="11.25" customHeight="1" x14ac:dyDescent="0.3">
      <c r="A48" s="16" t="s">
        <v>1138</v>
      </c>
      <c r="B48" s="18" t="s">
        <v>1155</v>
      </c>
      <c r="C48" s="2"/>
      <c r="E48" s="84"/>
    </row>
    <row r="49" spans="1:5" ht="11.25" customHeight="1" x14ac:dyDescent="0.3">
      <c r="A49" s="16" t="s">
        <v>1139</v>
      </c>
      <c r="B49" s="18" t="s">
        <v>119</v>
      </c>
      <c r="C49" s="2"/>
      <c r="E49" s="84"/>
    </row>
    <row r="50" spans="1:5" ht="11.25" customHeight="1" x14ac:dyDescent="0.3">
      <c r="A50" s="16" t="s">
        <v>1140</v>
      </c>
      <c r="B50" s="18" t="s">
        <v>643</v>
      </c>
      <c r="C50" s="2"/>
      <c r="E50" s="85"/>
    </row>
    <row r="51" spans="1:5" ht="11.25" customHeight="1" x14ac:dyDescent="0.3">
      <c r="A51" s="16" t="s">
        <v>1141</v>
      </c>
      <c r="B51" s="18" t="s">
        <v>1154</v>
      </c>
      <c r="C51" s="2"/>
      <c r="E51" s="84"/>
    </row>
    <row r="52" spans="1:5" ht="11.25" customHeight="1" x14ac:dyDescent="0.3">
      <c r="A52" s="16" t="s">
        <v>1142</v>
      </c>
      <c r="B52" s="18" t="s">
        <v>1176</v>
      </c>
      <c r="C52" s="2"/>
      <c r="E52" s="84"/>
    </row>
    <row r="53" spans="1:5" ht="11.25" customHeight="1" x14ac:dyDescent="0.3">
      <c r="A53" s="16" t="s">
        <v>1143</v>
      </c>
      <c r="B53" s="18" t="s">
        <v>1137</v>
      </c>
      <c r="C53" s="2"/>
      <c r="E53" s="84"/>
    </row>
    <row r="54" spans="1:5" ht="11.25" customHeight="1" x14ac:dyDescent="0.3">
      <c r="A54" s="16" t="s">
        <v>1144</v>
      </c>
      <c r="B54" s="18" t="s">
        <v>128</v>
      </c>
      <c r="C54" s="2"/>
      <c r="E54" s="84"/>
    </row>
    <row r="55" spans="1:5" ht="11.25" customHeight="1" x14ac:dyDescent="0.3">
      <c r="A55" s="16" t="s">
        <v>1145</v>
      </c>
      <c r="B55" s="18" t="s">
        <v>130</v>
      </c>
      <c r="C55" s="2"/>
      <c r="E55" s="84"/>
    </row>
    <row r="56" spans="1:5" ht="11.25" customHeight="1" x14ac:dyDescent="0.3">
      <c r="A56" s="16" t="s">
        <v>1146</v>
      </c>
      <c r="B56" s="18" t="s">
        <v>165</v>
      </c>
      <c r="C56" s="2"/>
      <c r="E56" s="84"/>
    </row>
    <row r="57" spans="1:5" ht="11.25" customHeight="1" x14ac:dyDescent="0.3">
      <c r="A57" s="16" t="s">
        <v>1147</v>
      </c>
      <c r="B57" s="18" t="s">
        <v>760</v>
      </c>
      <c r="C57" s="2"/>
      <c r="E57" s="84"/>
    </row>
    <row r="58" spans="1:5" ht="11.25" customHeight="1" x14ac:dyDescent="0.3">
      <c r="A58" s="79" t="s">
        <v>1158</v>
      </c>
      <c r="B58" s="80" t="s">
        <v>1156</v>
      </c>
      <c r="C58" s="2"/>
    </row>
    <row r="59" spans="1:5" ht="11.25" customHeight="1" x14ac:dyDescent="0.3">
      <c r="A59" s="79" t="s">
        <v>1159</v>
      </c>
      <c r="B59" s="80" t="s">
        <v>1157</v>
      </c>
      <c r="C59" s="2"/>
    </row>
    <row r="60" spans="1:5" ht="3" customHeight="1" x14ac:dyDescent="0.3">
      <c r="A60" s="16"/>
      <c r="B60" s="18"/>
      <c r="C60" s="2"/>
    </row>
    <row r="61" spans="1:5" ht="11.25" customHeight="1" x14ac:dyDescent="0.3">
      <c r="A61" s="94" t="s">
        <v>1160</v>
      </c>
      <c r="B61" s="95" t="s">
        <v>148</v>
      </c>
      <c r="C61" s="2"/>
    </row>
    <row r="62" spans="1:5" ht="11.25" customHeight="1" x14ac:dyDescent="0.3">
      <c r="A62" s="16" t="s">
        <v>1162</v>
      </c>
      <c r="B62" s="18" t="s">
        <v>108</v>
      </c>
      <c r="C62" s="2"/>
    </row>
    <row r="63" spans="1:5" ht="11.25" customHeight="1" x14ac:dyDescent="0.3">
      <c r="A63" s="16" t="s">
        <v>1163</v>
      </c>
      <c r="B63" s="18" t="s">
        <v>522</v>
      </c>
      <c r="C63" s="2"/>
    </row>
    <row r="64" spans="1:5" ht="11.25" customHeight="1" x14ac:dyDescent="0.3">
      <c r="A64" s="16" t="s">
        <v>1164</v>
      </c>
      <c r="B64" s="18" t="s">
        <v>1161</v>
      </c>
      <c r="C64" s="2"/>
    </row>
    <row r="65" spans="1:3" ht="3" customHeight="1" x14ac:dyDescent="0.3">
      <c r="A65" s="799"/>
      <c r="B65" s="15"/>
      <c r="C65" s="2"/>
    </row>
    <row r="66" spans="1:3" ht="11.25" customHeight="1" x14ac:dyDescent="0.3">
      <c r="A66" s="94" t="s">
        <v>455</v>
      </c>
      <c r="B66" s="95" t="s">
        <v>149</v>
      </c>
      <c r="C66" s="2"/>
    </row>
    <row r="67" spans="1:3" ht="11.25" customHeight="1" x14ac:dyDescent="0.3">
      <c r="A67" s="16" t="s">
        <v>1169</v>
      </c>
      <c r="B67" s="18" t="s">
        <v>1167</v>
      </c>
      <c r="C67" s="2"/>
    </row>
    <row r="68" spans="1:3" ht="11.25" customHeight="1" x14ac:dyDescent="0.3">
      <c r="A68" s="16" t="s">
        <v>1170</v>
      </c>
      <c r="B68" s="18" t="s">
        <v>1165</v>
      </c>
      <c r="C68" s="2"/>
    </row>
    <row r="69" spans="1:3" ht="11.25" customHeight="1" x14ac:dyDescent="0.3">
      <c r="A69" s="16" t="s">
        <v>1171</v>
      </c>
      <c r="B69" s="18" t="s">
        <v>830</v>
      </c>
      <c r="C69" s="2"/>
    </row>
    <row r="70" spans="1:3" ht="11.25" customHeight="1" x14ac:dyDescent="0.3">
      <c r="A70" s="16" t="s">
        <v>1172</v>
      </c>
      <c r="B70" s="18" t="s">
        <v>60</v>
      </c>
      <c r="C70" s="2"/>
    </row>
    <row r="71" spans="1:3" ht="11.25" customHeight="1" x14ac:dyDescent="0.3">
      <c r="A71" s="16" t="s">
        <v>1173</v>
      </c>
      <c r="B71" s="18" t="s">
        <v>1168</v>
      </c>
      <c r="C71" s="2"/>
    </row>
    <row r="72" spans="1:3" ht="11.25" customHeight="1" x14ac:dyDescent="0.3">
      <c r="A72" s="16" t="s">
        <v>1174</v>
      </c>
      <c r="B72" s="18" t="s">
        <v>843</v>
      </c>
      <c r="C72" s="2"/>
    </row>
    <row r="73" spans="1:3" ht="3" customHeight="1" thickBot="1" x14ac:dyDescent="0.35">
      <c r="A73" s="3"/>
      <c r="B73" s="4"/>
      <c r="C73" s="5"/>
    </row>
    <row r="74" spans="1:3" ht="3" customHeight="1" x14ac:dyDescent="0.3"/>
    <row r="75" spans="1:3" ht="27" customHeight="1" x14ac:dyDescent="0.3">
      <c r="A75" s="803" t="s">
        <v>1389</v>
      </c>
      <c r="B75" s="803"/>
      <c r="C75" s="803"/>
    </row>
    <row r="76" spans="1:3" ht="11.25" customHeight="1" x14ac:dyDescent="0.3"/>
    <row r="77" spans="1:3" ht="11.25" customHeight="1" x14ac:dyDescent="0.3"/>
    <row r="78" spans="1:3" ht="11.25" customHeight="1" x14ac:dyDescent="0.3"/>
    <row r="79" spans="1:3" ht="11.25" customHeight="1" x14ac:dyDescent="0.3"/>
    <row r="80" spans="1:3" ht="11.25" customHeight="1" x14ac:dyDescent="0.3"/>
    <row r="81" ht="11.25" customHeight="1" x14ac:dyDescent="0.3"/>
    <row r="82" ht="11.25" customHeight="1" x14ac:dyDescent="0.3"/>
    <row r="83" ht="11.25" customHeight="1" x14ac:dyDescent="0.3"/>
    <row r="84" ht="11.25" customHeight="1" x14ac:dyDescent="0.3"/>
    <row r="85" ht="11.25" customHeight="1" x14ac:dyDescent="0.3"/>
    <row r="86" ht="11.25" customHeight="1" x14ac:dyDescent="0.3"/>
    <row r="87" ht="11.25" customHeight="1" x14ac:dyDescent="0.3"/>
    <row r="88" ht="11.25" customHeight="1" x14ac:dyDescent="0.3"/>
    <row r="89" ht="11.25" customHeight="1" x14ac:dyDescent="0.3"/>
    <row r="90" ht="11.25" customHeight="1" x14ac:dyDescent="0.3"/>
    <row r="91" ht="11.25" customHeight="1" x14ac:dyDescent="0.3"/>
    <row r="92" ht="11.25" customHeight="1" x14ac:dyDescent="0.3"/>
    <row r="93" ht="11.25" customHeight="1" x14ac:dyDescent="0.3"/>
    <row r="94" ht="11.25" customHeight="1" x14ac:dyDescent="0.3"/>
    <row r="95" ht="11.25" customHeight="1" x14ac:dyDescent="0.3"/>
    <row r="96" ht="11.25" customHeight="1" x14ac:dyDescent="0.3"/>
    <row r="97" ht="11.25" customHeight="1" x14ac:dyDescent="0.3"/>
    <row r="98" ht="11.25" customHeight="1" x14ac:dyDescent="0.3"/>
    <row r="99" ht="11.25" customHeight="1" x14ac:dyDescent="0.3"/>
    <row r="100" ht="11.25" customHeight="1" x14ac:dyDescent="0.3"/>
    <row r="101" ht="11.25" customHeight="1" x14ac:dyDescent="0.3"/>
    <row r="102" ht="11.25" customHeight="1" x14ac:dyDescent="0.3"/>
    <row r="103" ht="11.25" customHeight="1" x14ac:dyDescent="0.3"/>
    <row r="104" ht="11.25" customHeight="1" x14ac:dyDescent="0.3"/>
    <row r="105" ht="11.25" customHeight="1" x14ac:dyDescent="0.3"/>
    <row r="106" ht="11.25" customHeight="1" x14ac:dyDescent="0.3"/>
    <row r="107" ht="11.25" customHeight="1" x14ac:dyDescent="0.3"/>
    <row r="108" ht="11.25" customHeight="1" x14ac:dyDescent="0.3"/>
    <row r="109" ht="11.25" customHeight="1" x14ac:dyDescent="0.3"/>
    <row r="110" ht="11.25" customHeight="1" x14ac:dyDescent="0.3"/>
    <row r="111" ht="11.25" customHeight="1" x14ac:dyDescent="0.3"/>
    <row r="112" ht="11.25" customHeight="1" x14ac:dyDescent="0.3"/>
    <row r="113" ht="11.25" customHeight="1" x14ac:dyDescent="0.3"/>
    <row r="114" ht="11.25" customHeight="1" x14ac:dyDescent="0.3"/>
    <row r="115" ht="11.25" customHeight="1" x14ac:dyDescent="0.3"/>
    <row r="116" ht="11.25" customHeight="1" x14ac:dyDescent="0.3"/>
    <row r="117" ht="11.25" customHeight="1" x14ac:dyDescent="0.3"/>
    <row r="118" ht="11.25" customHeight="1" x14ac:dyDescent="0.3"/>
    <row r="119" ht="11.25" customHeight="1" x14ac:dyDescent="0.3"/>
    <row r="120" ht="11.25" customHeight="1" x14ac:dyDescent="0.3"/>
    <row r="121" ht="11.25" customHeight="1" x14ac:dyDescent="0.3"/>
    <row r="122" ht="11.25" customHeight="1" x14ac:dyDescent="0.3"/>
    <row r="123" ht="11.25" customHeight="1" x14ac:dyDescent="0.3"/>
    <row r="124" ht="11.25" customHeight="1" x14ac:dyDescent="0.3"/>
    <row r="125" ht="11.25" customHeight="1" x14ac:dyDescent="0.3"/>
    <row r="126" ht="11.25" customHeight="1" x14ac:dyDescent="0.3"/>
    <row r="127" ht="11.25" customHeight="1" x14ac:dyDescent="0.3"/>
    <row r="128" ht="11.25" customHeight="1" x14ac:dyDescent="0.3"/>
    <row r="129" ht="11.25" customHeight="1" x14ac:dyDescent="0.3"/>
    <row r="130" ht="11.25" customHeight="1" x14ac:dyDescent="0.3"/>
    <row r="131" ht="11.25" customHeight="1" x14ac:dyDescent="0.3"/>
    <row r="132" ht="11.25" customHeight="1" x14ac:dyDescent="0.3"/>
    <row r="133" ht="11.25" customHeight="1" x14ac:dyDescent="0.3"/>
    <row r="134" ht="11.25" customHeight="1" x14ac:dyDescent="0.3"/>
    <row r="135" ht="11.25" customHeight="1" x14ac:dyDescent="0.3"/>
    <row r="136" ht="11.25" customHeight="1" x14ac:dyDescent="0.3"/>
    <row r="137" ht="11.25" customHeight="1" x14ac:dyDescent="0.3"/>
    <row r="138" ht="11.25" customHeight="1" x14ac:dyDescent="0.3"/>
    <row r="139" ht="11.25" customHeight="1" x14ac:dyDescent="0.3"/>
    <row r="140" ht="11.25" customHeight="1" x14ac:dyDescent="0.3"/>
    <row r="141" ht="11.25" customHeight="1" x14ac:dyDescent="0.3"/>
    <row r="142" ht="11.25" customHeight="1" x14ac:dyDescent="0.3"/>
    <row r="143" ht="11.25" customHeight="1" x14ac:dyDescent="0.3"/>
    <row r="144" ht="11.25" customHeight="1" x14ac:dyDescent="0.3"/>
    <row r="145" ht="11.25" customHeight="1" x14ac:dyDescent="0.3"/>
    <row r="146" ht="11.25" customHeight="1" x14ac:dyDescent="0.3"/>
    <row r="147" ht="11.25" customHeight="1" x14ac:dyDescent="0.3"/>
    <row r="148" ht="11.25" customHeight="1" x14ac:dyDescent="0.3"/>
    <row r="149" ht="11.25" customHeight="1" x14ac:dyDescent="0.3"/>
    <row r="150" ht="11.25" customHeight="1" x14ac:dyDescent="0.3"/>
    <row r="151" ht="11.25" customHeight="1" x14ac:dyDescent="0.3"/>
    <row r="152" ht="11.25" customHeight="1" x14ac:dyDescent="0.3"/>
    <row r="153" ht="11.25" customHeight="1" x14ac:dyDescent="0.3"/>
    <row r="154" ht="11.25" customHeight="1" x14ac:dyDescent="0.3"/>
    <row r="155" ht="11.25" customHeight="1" x14ac:dyDescent="0.3"/>
    <row r="156" ht="11.25" customHeight="1" x14ac:dyDescent="0.3"/>
    <row r="157" ht="11.25" customHeight="1" x14ac:dyDescent="0.3"/>
    <row r="158" ht="11.25" customHeight="1" x14ac:dyDescent="0.3"/>
    <row r="159" ht="11.25" customHeight="1" x14ac:dyDescent="0.3"/>
    <row r="160" ht="11.25" customHeight="1" x14ac:dyDescent="0.3"/>
    <row r="161" ht="11.25" customHeight="1" x14ac:dyDescent="0.3"/>
    <row r="162" ht="11.25" customHeight="1" x14ac:dyDescent="0.3"/>
    <row r="163" ht="11.25" customHeight="1" x14ac:dyDescent="0.3"/>
    <row r="164" ht="11.25" customHeight="1" x14ac:dyDescent="0.3"/>
    <row r="165" ht="11.25" customHeight="1" x14ac:dyDescent="0.3"/>
    <row r="166" ht="11.25" customHeight="1" x14ac:dyDescent="0.3"/>
    <row r="167" ht="11.25" customHeight="1" x14ac:dyDescent="0.3"/>
    <row r="168" ht="11.25" customHeight="1" x14ac:dyDescent="0.3"/>
    <row r="169" ht="11.25" customHeight="1" x14ac:dyDescent="0.3"/>
    <row r="170" ht="11.25" customHeight="1" x14ac:dyDescent="0.3"/>
    <row r="171" ht="11.25" customHeight="1" x14ac:dyDescent="0.3"/>
    <row r="172" ht="11.25" customHeight="1" x14ac:dyDescent="0.3"/>
    <row r="173" ht="11.25" customHeight="1" x14ac:dyDescent="0.3"/>
    <row r="174" ht="11.25" customHeight="1" x14ac:dyDescent="0.3"/>
    <row r="175" ht="11.25" customHeight="1" x14ac:dyDescent="0.3"/>
    <row r="176" ht="11.25" customHeight="1" x14ac:dyDescent="0.3"/>
    <row r="177" ht="11.25" customHeight="1" x14ac:dyDescent="0.3"/>
    <row r="178" ht="11.25" customHeight="1" x14ac:dyDescent="0.3"/>
    <row r="179" ht="11.25" customHeight="1" x14ac:dyDescent="0.3"/>
    <row r="180" ht="11.25" customHeight="1" x14ac:dyDescent="0.3"/>
    <row r="181" ht="11.25" customHeight="1" x14ac:dyDescent="0.3"/>
    <row r="182" ht="11.25" customHeight="1" x14ac:dyDescent="0.3"/>
    <row r="183" ht="11.25" customHeight="1" x14ac:dyDescent="0.3"/>
    <row r="184" ht="11.25" customHeight="1" x14ac:dyDescent="0.3"/>
    <row r="185" ht="11.25" customHeight="1" x14ac:dyDescent="0.3"/>
    <row r="186" ht="11.25" customHeight="1" x14ac:dyDescent="0.3"/>
    <row r="187" ht="11.25" customHeight="1" x14ac:dyDescent="0.3"/>
    <row r="188" ht="11.25" customHeight="1" x14ac:dyDescent="0.3"/>
    <row r="189" ht="11.25" customHeight="1" x14ac:dyDescent="0.3"/>
    <row r="190" ht="11.25" customHeight="1" x14ac:dyDescent="0.3"/>
    <row r="191" ht="11.25" customHeight="1" x14ac:dyDescent="0.3"/>
    <row r="192" ht="11.25" customHeight="1" x14ac:dyDescent="0.3"/>
    <row r="193" ht="11.25" customHeight="1" x14ac:dyDescent="0.3"/>
    <row r="194" ht="11.25" customHeight="1" x14ac:dyDescent="0.3"/>
    <row r="195" ht="11.25" customHeight="1" x14ac:dyDescent="0.3"/>
    <row r="196" ht="11.25" customHeight="1" x14ac:dyDescent="0.3"/>
    <row r="197" ht="11.25" customHeight="1" x14ac:dyDescent="0.3"/>
    <row r="198" ht="11.25" customHeight="1" x14ac:dyDescent="0.3"/>
    <row r="199" ht="11.25" customHeight="1" x14ac:dyDescent="0.3"/>
    <row r="200" ht="11.25" customHeight="1" x14ac:dyDescent="0.3"/>
    <row r="201" ht="11.25" customHeight="1" x14ac:dyDescent="0.3"/>
    <row r="202" ht="11.25" customHeight="1" x14ac:dyDescent="0.3"/>
    <row r="203" ht="11.25" customHeight="1" x14ac:dyDescent="0.3"/>
    <row r="204" ht="11.25" customHeight="1" x14ac:dyDescent="0.3"/>
    <row r="205" ht="11.25" customHeight="1" x14ac:dyDescent="0.3"/>
    <row r="206" ht="11.25" customHeight="1" x14ac:dyDescent="0.3"/>
    <row r="207" ht="11.25" customHeight="1" x14ac:dyDescent="0.3"/>
    <row r="208" ht="11.25" customHeight="1" x14ac:dyDescent="0.3"/>
    <row r="209" ht="11.25" customHeight="1" x14ac:dyDescent="0.3"/>
    <row r="210" ht="11.25" customHeight="1" x14ac:dyDescent="0.3"/>
    <row r="211" ht="11.25" customHeight="1" x14ac:dyDescent="0.3"/>
    <row r="212" ht="11.25" customHeight="1" x14ac:dyDescent="0.3"/>
    <row r="213" ht="11.25" customHeight="1" x14ac:dyDescent="0.3"/>
    <row r="214" ht="11.25" customHeight="1" x14ac:dyDescent="0.3"/>
    <row r="215" ht="11.25" customHeight="1" x14ac:dyDescent="0.3"/>
    <row r="216" ht="11.25" customHeight="1" x14ac:dyDescent="0.3"/>
    <row r="217" ht="11.25" customHeight="1" x14ac:dyDescent="0.3"/>
    <row r="218" ht="11.25" customHeight="1" x14ac:dyDescent="0.3"/>
    <row r="219" ht="11.25" customHeight="1" x14ac:dyDescent="0.3"/>
    <row r="220" ht="11.25" customHeight="1" x14ac:dyDescent="0.3"/>
    <row r="221" ht="11.25" customHeight="1" x14ac:dyDescent="0.3"/>
    <row r="222" ht="11.25" customHeight="1" x14ac:dyDescent="0.3"/>
    <row r="223" ht="11.25" customHeight="1" x14ac:dyDescent="0.3"/>
    <row r="224" ht="11.25" customHeight="1" x14ac:dyDescent="0.3"/>
    <row r="225" ht="11.25" customHeight="1" x14ac:dyDescent="0.3"/>
    <row r="226" ht="11.25" customHeight="1" x14ac:dyDescent="0.3"/>
    <row r="227" ht="11.25" customHeight="1" x14ac:dyDescent="0.3"/>
    <row r="228" ht="11.25" customHeight="1" x14ac:dyDescent="0.3"/>
    <row r="229" ht="11.25" customHeight="1" x14ac:dyDescent="0.3"/>
    <row r="230" ht="11.25" customHeight="1" x14ac:dyDescent="0.3"/>
    <row r="231" ht="11.25" customHeight="1" x14ac:dyDescent="0.3"/>
    <row r="232" ht="11.25" customHeight="1" x14ac:dyDescent="0.3"/>
    <row r="233" ht="11.25" customHeight="1" x14ac:dyDescent="0.3"/>
    <row r="234" ht="11.25" customHeight="1" x14ac:dyDescent="0.3"/>
    <row r="235" ht="11.25" customHeight="1" x14ac:dyDescent="0.3"/>
    <row r="236" ht="11.25" customHeight="1" x14ac:dyDescent="0.3"/>
    <row r="237" ht="11.25" customHeight="1" x14ac:dyDescent="0.3"/>
    <row r="238" ht="11.25" customHeight="1" x14ac:dyDescent="0.3"/>
    <row r="239" ht="11.25" customHeight="1" x14ac:dyDescent="0.3"/>
    <row r="240" ht="11.25" customHeight="1" x14ac:dyDescent="0.3"/>
    <row r="241" ht="11.25" customHeight="1" x14ac:dyDescent="0.3"/>
    <row r="242" ht="11.25" customHeight="1" x14ac:dyDescent="0.3"/>
    <row r="243" ht="11.25" customHeight="1" x14ac:dyDescent="0.3"/>
    <row r="244" ht="11.25" customHeight="1" x14ac:dyDescent="0.3"/>
    <row r="245" ht="11.25" customHeight="1" x14ac:dyDescent="0.3"/>
    <row r="246" ht="11.25" customHeight="1" x14ac:dyDescent="0.3"/>
    <row r="247" ht="11.25" customHeight="1" x14ac:dyDescent="0.3"/>
    <row r="248" ht="11.25" customHeight="1" x14ac:dyDescent="0.3"/>
    <row r="249" ht="11.25" customHeight="1" x14ac:dyDescent="0.3"/>
    <row r="250" ht="11.25" customHeight="1" x14ac:dyDescent="0.3"/>
    <row r="251" ht="11.25" customHeight="1" x14ac:dyDescent="0.3"/>
    <row r="252" ht="11.25" customHeight="1" x14ac:dyDescent="0.3"/>
    <row r="253" ht="11.25" customHeight="1" x14ac:dyDescent="0.3"/>
    <row r="254" ht="11.25" customHeight="1" x14ac:dyDescent="0.3"/>
    <row r="255" ht="11.25" customHeight="1" x14ac:dyDescent="0.3"/>
    <row r="256" ht="11.25" customHeight="1" x14ac:dyDescent="0.3"/>
    <row r="257" ht="11.25" customHeight="1" x14ac:dyDescent="0.3"/>
    <row r="258" ht="11.25" customHeight="1" x14ac:dyDescent="0.3"/>
    <row r="259" ht="11.25" customHeight="1" x14ac:dyDescent="0.3"/>
    <row r="260" ht="11.25" customHeight="1" x14ac:dyDescent="0.3"/>
    <row r="261" ht="11.25" customHeight="1" x14ac:dyDescent="0.3"/>
    <row r="262" ht="11.25" customHeight="1" x14ac:dyDescent="0.3"/>
    <row r="263" ht="11.25" customHeight="1" x14ac:dyDescent="0.3"/>
    <row r="264" ht="11.25" customHeight="1" x14ac:dyDescent="0.3"/>
    <row r="265" ht="11.25" customHeight="1" x14ac:dyDescent="0.3"/>
    <row r="266" ht="11.25" customHeight="1" x14ac:dyDescent="0.3"/>
    <row r="267" ht="11.25" customHeight="1" x14ac:dyDescent="0.3"/>
    <row r="268" ht="11.25" customHeight="1" x14ac:dyDescent="0.3"/>
    <row r="269" ht="11.25" customHeight="1" x14ac:dyDescent="0.3"/>
    <row r="270" ht="11.25" customHeight="1" x14ac:dyDescent="0.3"/>
    <row r="271" ht="11.25" customHeight="1" x14ac:dyDescent="0.3"/>
    <row r="272" ht="11.25" customHeight="1" x14ac:dyDescent="0.3"/>
    <row r="273" ht="11.25" customHeight="1" x14ac:dyDescent="0.3"/>
    <row r="274" ht="11.25" customHeight="1" x14ac:dyDescent="0.3"/>
    <row r="275" ht="11.25" customHeight="1" x14ac:dyDescent="0.3"/>
    <row r="276" ht="11.25" customHeight="1" x14ac:dyDescent="0.3"/>
    <row r="277" ht="11.25" customHeight="1" x14ac:dyDescent="0.3"/>
    <row r="278" ht="11.25" customHeight="1" x14ac:dyDescent="0.3"/>
    <row r="279" ht="11.25" customHeight="1" x14ac:dyDescent="0.3"/>
    <row r="280" ht="11.25" customHeight="1" x14ac:dyDescent="0.3"/>
    <row r="281" ht="11.25" customHeight="1" x14ac:dyDescent="0.3"/>
    <row r="282" ht="11.25" customHeight="1" x14ac:dyDescent="0.3"/>
    <row r="283" ht="11.25" customHeight="1" x14ac:dyDescent="0.3"/>
    <row r="284" ht="11.25" customHeight="1" x14ac:dyDescent="0.3"/>
    <row r="285" ht="11.25" customHeight="1" x14ac:dyDescent="0.3"/>
    <row r="286" ht="11.25" customHeight="1" x14ac:dyDescent="0.3"/>
    <row r="287" ht="11.25" customHeight="1" x14ac:dyDescent="0.3"/>
    <row r="288" ht="11.25" customHeight="1" x14ac:dyDescent="0.3"/>
    <row r="289" ht="11.25" customHeight="1" x14ac:dyDescent="0.3"/>
    <row r="290" ht="11.25" customHeight="1" x14ac:dyDescent="0.3"/>
    <row r="291" ht="11.25" customHeight="1" x14ac:dyDescent="0.3"/>
    <row r="292" ht="11.25" customHeight="1" x14ac:dyDescent="0.3"/>
    <row r="293" ht="11.25" customHeight="1" x14ac:dyDescent="0.3"/>
    <row r="294" ht="11.25" customHeight="1" x14ac:dyDescent="0.3"/>
    <row r="295" ht="11.25" customHeight="1" x14ac:dyDescent="0.3"/>
    <row r="296" ht="11.25" customHeight="1" x14ac:dyDescent="0.3"/>
    <row r="297" ht="11.25" customHeight="1" x14ac:dyDescent="0.3"/>
    <row r="298" ht="11.25" customHeight="1" x14ac:dyDescent="0.3"/>
    <row r="299" ht="11.25" customHeight="1" x14ac:dyDescent="0.3"/>
    <row r="300" ht="11.25" customHeight="1" x14ac:dyDescent="0.3"/>
    <row r="301" ht="11.25" customHeight="1" x14ac:dyDescent="0.3"/>
    <row r="302" ht="11.25" customHeight="1" x14ac:dyDescent="0.3"/>
    <row r="303" ht="11.25" customHeight="1" x14ac:dyDescent="0.3"/>
    <row r="304" ht="11.25" customHeight="1" x14ac:dyDescent="0.3"/>
    <row r="305" ht="11.25" customHeight="1" x14ac:dyDescent="0.3"/>
    <row r="306" ht="11.25" customHeight="1" x14ac:dyDescent="0.3"/>
    <row r="307" ht="11.25" customHeight="1" x14ac:dyDescent="0.3"/>
    <row r="308" ht="11.25" customHeight="1" x14ac:dyDescent="0.3"/>
    <row r="309" ht="11.25" customHeight="1" x14ac:dyDescent="0.3"/>
    <row r="310" ht="11.25" customHeight="1" x14ac:dyDescent="0.3"/>
    <row r="311" ht="11.25" customHeight="1" x14ac:dyDescent="0.3"/>
    <row r="312" ht="11.25" customHeight="1" x14ac:dyDescent="0.3"/>
    <row r="313" ht="11.25" customHeight="1" x14ac:dyDescent="0.3"/>
    <row r="314" ht="11.25" customHeight="1" x14ac:dyDescent="0.3"/>
    <row r="315" ht="11.25" customHeight="1" x14ac:dyDescent="0.3"/>
    <row r="316" ht="11.25" customHeight="1" x14ac:dyDescent="0.3"/>
    <row r="317" ht="11.25" customHeight="1" x14ac:dyDescent="0.3"/>
    <row r="318" ht="11.25" customHeight="1" x14ac:dyDescent="0.3"/>
    <row r="319" ht="11.25" customHeight="1" x14ac:dyDescent="0.3"/>
    <row r="320" ht="11.25" customHeight="1" x14ac:dyDescent="0.3"/>
    <row r="321" ht="11.25" customHeight="1" x14ac:dyDescent="0.3"/>
    <row r="322" ht="11.25" customHeight="1" x14ac:dyDescent="0.3"/>
    <row r="323" ht="11.25" customHeight="1" x14ac:dyDescent="0.3"/>
    <row r="324" ht="11.25" customHeight="1" x14ac:dyDescent="0.3"/>
    <row r="325" ht="11.25" customHeight="1" x14ac:dyDescent="0.3"/>
    <row r="326" ht="11.25" customHeight="1" x14ac:dyDescent="0.3"/>
    <row r="327" ht="11.25" customHeight="1" x14ac:dyDescent="0.3"/>
    <row r="328" ht="11.25" customHeight="1" x14ac:dyDescent="0.3"/>
    <row r="329" ht="11.25" customHeight="1" x14ac:dyDescent="0.3"/>
    <row r="330" ht="11.25" customHeight="1" x14ac:dyDescent="0.3"/>
    <row r="331" ht="11.25" customHeight="1" x14ac:dyDescent="0.3"/>
    <row r="332" ht="11.25" customHeight="1" x14ac:dyDescent="0.3"/>
    <row r="333" ht="11.25" customHeight="1" x14ac:dyDescent="0.3"/>
    <row r="334" ht="11.25" customHeight="1" x14ac:dyDescent="0.3"/>
    <row r="335" ht="11.25" customHeight="1" x14ac:dyDescent="0.3"/>
    <row r="336" ht="11.25" customHeight="1" x14ac:dyDescent="0.3"/>
    <row r="337" ht="11.25" customHeight="1" x14ac:dyDescent="0.3"/>
    <row r="338" ht="11.25" customHeight="1" x14ac:dyDescent="0.3"/>
    <row r="339" ht="11.25" customHeight="1" x14ac:dyDescent="0.3"/>
    <row r="340" ht="11.25" customHeight="1" x14ac:dyDescent="0.3"/>
    <row r="341" ht="11.25" customHeight="1" x14ac:dyDescent="0.3"/>
    <row r="342" ht="11.25" customHeight="1" x14ac:dyDescent="0.3"/>
    <row r="343" ht="11.25" customHeight="1" x14ac:dyDescent="0.3"/>
    <row r="344" ht="11.25" customHeight="1" x14ac:dyDescent="0.3"/>
    <row r="345" ht="11.25" customHeight="1" x14ac:dyDescent="0.3"/>
    <row r="346" ht="11.25" customHeight="1" x14ac:dyDescent="0.3"/>
    <row r="347" ht="11.25" customHeight="1" x14ac:dyDescent="0.3"/>
    <row r="348" ht="11.25" customHeight="1" x14ac:dyDescent="0.3"/>
    <row r="349" ht="11.25" customHeight="1" x14ac:dyDescent="0.3"/>
    <row r="350" ht="11.25" customHeight="1" x14ac:dyDescent="0.3"/>
    <row r="351" ht="11.25" customHeight="1" x14ac:dyDescent="0.3"/>
    <row r="352" ht="11.25" customHeight="1" x14ac:dyDescent="0.3"/>
    <row r="353" ht="11.25" customHeight="1" x14ac:dyDescent="0.3"/>
    <row r="354" ht="11.25" customHeight="1" x14ac:dyDescent="0.3"/>
    <row r="355" ht="11.25" customHeight="1" x14ac:dyDescent="0.3"/>
    <row r="356" ht="11.25" customHeight="1" x14ac:dyDescent="0.3"/>
    <row r="357" ht="11.25" customHeight="1" x14ac:dyDescent="0.3"/>
    <row r="358" ht="11.25" customHeight="1" x14ac:dyDescent="0.3"/>
    <row r="359" ht="11.25" customHeight="1" x14ac:dyDescent="0.3"/>
    <row r="360" ht="11.25" customHeight="1" x14ac:dyDescent="0.3"/>
    <row r="361" ht="11.25" customHeight="1" x14ac:dyDescent="0.3"/>
    <row r="362" ht="11.25" customHeight="1" x14ac:dyDescent="0.3"/>
    <row r="363" ht="11.25" customHeight="1" x14ac:dyDescent="0.3"/>
    <row r="364" ht="11.25" customHeight="1" x14ac:dyDescent="0.3"/>
    <row r="365" ht="11.25" customHeight="1" x14ac:dyDescent="0.3"/>
    <row r="366" ht="11.25" customHeight="1" x14ac:dyDescent="0.3"/>
    <row r="367" ht="11.25" customHeight="1" x14ac:dyDescent="0.3"/>
    <row r="368" ht="11.25" customHeight="1" x14ac:dyDescent="0.3"/>
    <row r="369" ht="11.25" customHeight="1" x14ac:dyDescent="0.3"/>
    <row r="370" ht="11.25" customHeight="1" x14ac:dyDescent="0.3"/>
    <row r="371" ht="11.25" customHeight="1" x14ac:dyDescent="0.3"/>
    <row r="372" ht="11.25" customHeight="1" x14ac:dyDescent="0.3"/>
    <row r="373" ht="11.25" customHeight="1" x14ac:dyDescent="0.3"/>
    <row r="374" ht="11.25" customHeight="1" x14ac:dyDescent="0.3"/>
    <row r="375" ht="11.25" customHeight="1" x14ac:dyDescent="0.3"/>
    <row r="376" ht="11.25" customHeight="1" x14ac:dyDescent="0.3"/>
    <row r="377" ht="11.25" customHeight="1" x14ac:dyDescent="0.3"/>
    <row r="378" ht="11.25" customHeight="1" x14ac:dyDescent="0.3"/>
    <row r="379" ht="11.25" customHeight="1" x14ac:dyDescent="0.3"/>
    <row r="380" ht="11.25" customHeight="1" x14ac:dyDescent="0.3"/>
    <row r="381" ht="11.25" customHeight="1" x14ac:dyDescent="0.3"/>
    <row r="382" ht="11.25" customHeight="1" x14ac:dyDescent="0.3"/>
    <row r="383" ht="11.25" customHeight="1" x14ac:dyDescent="0.3"/>
    <row r="384" ht="11.25" customHeight="1" x14ac:dyDescent="0.3"/>
    <row r="385" ht="11.25" customHeight="1" x14ac:dyDescent="0.3"/>
    <row r="386" ht="11.25" customHeight="1" x14ac:dyDescent="0.3"/>
    <row r="387" ht="11.25" customHeight="1" x14ac:dyDescent="0.3"/>
    <row r="388" ht="11.25" customHeight="1" x14ac:dyDescent="0.3"/>
    <row r="389" ht="11.25" customHeight="1" x14ac:dyDescent="0.3"/>
    <row r="390" ht="11.25" customHeight="1" x14ac:dyDescent="0.3"/>
    <row r="391" ht="11.25" customHeight="1" x14ac:dyDescent="0.3"/>
    <row r="392" ht="11.25" customHeight="1" x14ac:dyDescent="0.3"/>
    <row r="393" ht="11.25" customHeight="1" x14ac:dyDescent="0.3"/>
    <row r="394" ht="11.25" customHeight="1" x14ac:dyDescent="0.3"/>
    <row r="395" ht="11.25" customHeight="1" x14ac:dyDescent="0.3"/>
    <row r="396" ht="11.25" customHeight="1" x14ac:dyDescent="0.3"/>
    <row r="397" ht="11.25" customHeight="1" x14ac:dyDescent="0.3"/>
    <row r="398" ht="11.25" customHeight="1" x14ac:dyDescent="0.3"/>
    <row r="399" ht="11.25" customHeight="1" x14ac:dyDescent="0.3"/>
    <row r="400" ht="11.25" customHeight="1" x14ac:dyDescent="0.3"/>
    <row r="401" ht="11.25" customHeight="1" x14ac:dyDescent="0.3"/>
    <row r="402" ht="11.25" customHeight="1" x14ac:dyDescent="0.3"/>
    <row r="403" ht="11.25" customHeight="1" x14ac:dyDescent="0.3"/>
    <row r="404" ht="11.25" customHeight="1" x14ac:dyDescent="0.3"/>
    <row r="405" ht="11.25" customHeight="1" x14ac:dyDescent="0.3"/>
    <row r="406" ht="11.25" customHeight="1" x14ac:dyDescent="0.3"/>
    <row r="407" ht="11.25" customHeight="1" x14ac:dyDescent="0.3"/>
    <row r="408" ht="11.25" customHeight="1" x14ac:dyDescent="0.3"/>
    <row r="409" ht="11.25" customHeight="1" x14ac:dyDescent="0.3"/>
    <row r="410" ht="11.25" customHeight="1" x14ac:dyDescent="0.3"/>
    <row r="411" ht="11.25" customHeight="1" x14ac:dyDescent="0.3"/>
    <row r="412" ht="11.25" customHeight="1" x14ac:dyDescent="0.3"/>
    <row r="413" ht="11.25" customHeight="1" x14ac:dyDescent="0.3"/>
    <row r="414" ht="11.25" customHeight="1" x14ac:dyDescent="0.3"/>
    <row r="415" ht="11.25" customHeight="1" x14ac:dyDescent="0.3"/>
    <row r="416" ht="11.25" customHeight="1" x14ac:dyDescent="0.3"/>
    <row r="417" ht="11.25" customHeight="1" x14ac:dyDescent="0.3"/>
    <row r="418" ht="11.25" customHeight="1" x14ac:dyDescent="0.3"/>
    <row r="419" ht="11.25" customHeight="1" x14ac:dyDescent="0.3"/>
    <row r="420" ht="11.25" customHeight="1" x14ac:dyDescent="0.3"/>
    <row r="421" ht="11.25" customHeight="1" x14ac:dyDescent="0.3"/>
    <row r="422" ht="11.25" customHeight="1" x14ac:dyDescent="0.3"/>
    <row r="423" ht="11.25" customHeight="1" x14ac:dyDescent="0.3"/>
    <row r="424" ht="11.25" customHeight="1" x14ac:dyDescent="0.3"/>
    <row r="425" ht="11.25" customHeight="1" x14ac:dyDescent="0.3"/>
    <row r="426" ht="11.25" customHeight="1" x14ac:dyDescent="0.3"/>
    <row r="427" ht="11.25" customHeight="1" x14ac:dyDescent="0.3"/>
    <row r="428" ht="11.25" customHeight="1" x14ac:dyDescent="0.3"/>
    <row r="429" ht="11.25" customHeight="1" x14ac:dyDescent="0.3"/>
    <row r="430" ht="11.25" customHeight="1" x14ac:dyDescent="0.3"/>
    <row r="431" ht="11.25" customHeight="1" x14ac:dyDescent="0.3"/>
    <row r="432" ht="11.25" customHeight="1" x14ac:dyDescent="0.3"/>
    <row r="433" ht="11.25" customHeight="1" x14ac:dyDescent="0.3"/>
    <row r="434" ht="11.25" customHeight="1" x14ac:dyDescent="0.3"/>
    <row r="435" ht="11.25" customHeight="1" x14ac:dyDescent="0.3"/>
    <row r="436" ht="11.25" customHeight="1" x14ac:dyDescent="0.3"/>
    <row r="437" ht="11.25" customHeight="1" x14ac:dyDescent="0.3"/>
    <row r="438" ht="11.25" customHeight="1" x14ac:dyDescent="0.3"/>
    <row r="439" ht="11.25" customHeight="1" x14ac:dyDescent="0.3"/>
    <row r="440" ht="11.25" customHeight="1" x14ac:dyDescent="0.3"/>
    <row r="441" ht="11.25" customHeight="1" x14ac:dyDescent="0.3"/>
    <row r="442" ht="11.25" customHeight="1" x14ac:dyDescent="0.3"/>
    <row r="443" ht="11.25" customHeight="1" x14ac:dyDescent="0.3"/>
    <row r="444" ht="11.25" customHeight="1" x14ac:dyDescent="0.3"/>
    <row r="445" ht="11.25" customHeight="1" x14ac:dyDescent="0.3"/>
    <row r="446" ht="11.25" customHeight="1" x14ac:dyDescent="0.3"/>
    <row r="447" ht="11.25" customHeight="1" x14ac:dyDescent="0.3"/>
    <row r="448" ht="11.25" customHeight="1" x14ac:dyDescent="0.3"/>
    <row r="449" ht="11.25" customHeight="1" x14ac:dyDescent="0.3"/>
    <row r="450" ht="11.25" customHeight="1" x14ac:dyDescent="0.3"/>
    <row r="451" ht="11.25" customHeight="1" x14ac:dyDescent="0.3"/>
    <row r="452" ht="11.25" customHeight="1" x14ac:dyDescent="0.3"/>
    <row r="453" ht="11.25" customHeight="1" x14ac:dyDescent="0.3"/>
    <row r="454" ht="11.25" customHeight="1" x14ac:dyDescent="0.3"/>
    <row r="455" ht="11.25" customHeight="1" x14ac:dyDescent="0.3"/>
    <row r="456" ht="11.25" customHeight="1" x14ac:dyDescent="0.3"/>
    <row r="457" ht="11.25" customHeight="1" x14ac:dyDescent="0.3"/>
    <row r="458" ht="11.25" customHeight="1" x14ac:dyDescent="0.3"/>
    <row r="459" ht="11.25" customHeight="1" x14ac:dyDescent="0.3"/>
    <row r="460" ht="11.25" customHeight="1" x14ac:dyDescent="0.3"/>
    <row r="461" ht="11.25" customHeight="1" x14ac:dyDescent="0.3"/>
    <row r="462" ht="11.25" customHeight="1" x14ac:dyDescent="0.3"/>
    <row r="463" ht="11.25" customHeight="1" x14ac:dyDescent="0.3"/>
    <row r="464" ht="11.25" customHeight="1" x14ac:dyDescent="0.3"/>
    <row r="465" ht="11.25" customHeight="1" x14ac:dyDescent="0.3"/>
    <row r="466" ht="11.25" customHeight="1" x14ac:dyDescent="0.3"/>
    <row r="467" ht="11.25" customHeight="1" x14ac:dyDescent="0.3"/>
    <row r="468" ht="11.25" customHeight="1" x14ac:dyDescent="0.3"/>
    <row r="469" ht="11.25" customHeight="1" x14ac:dyDescent="0.3"/>
    <row r="470" ht="11.25" customHeight="1" x14ac:dyDescent="0.3"/>
    <row r="471" ht="11.25" customHeight="1" x14ac:dyDescent="0.3"/>
    <row r="472" ht="11.25" customHeight="1" x14ac:dyDescent="0.3"/>
    <row r="473" ht="11.25" customHeight="1" x14ac:dyDescent="0.3"/>
    <row r="474" ht="11.25" customHeight="1" x14ac:dyDescent="0.3"/>
    <row r="475" ht="11.25" customHeight="1" x14ac:dyDescent="0.3"/>
    <row r="476" ht="11.25" customHeight="1" x14ac:dyDescent="0.3"/>
    <row r="477" ht="11.25" customHeight="1" x14ac:dyDescent="0.3"/>
    <row r="478" ht="11.25" customHeight="1" x14ac:dyDescent="0.3"/>
    <row r="479" ht="11.25" customHeight="1" x14ac:dyDescent="0.3"/>
    <row r="480" ht="11.25" customHeight="1" x14ac:dyDescent="0.3"/>
    <row r="481" ht="11.25" customHeight="1" x14ac:dyDescent="0.3"/>
    <row r="482" ht="11.25" customHeight="1" x14ac:dyDescent="0.3"/>
    <row r="483" ht="11.25" customHeight="1" x14ac:dyDescent="0.3"/>
    <row r="484" ht="11.25" customHeight="1" x14ac:dyDescent="0.3"/>
    <row r="485" ht="11.25" customHeight="1" x14ac:dyDescent="0.3"/>
    <row r="486" ht="11.25" customHeight="1" x14ac:dyDescent="0.3"/>
    <row r="487" ht="11.25" customHeight="1" x14ac:dyDescent="0.3"/>
    <row r="488" ht="11.25" customHeight="1" x14ac:dyDescent="0.3"/>
    <row r="489" ht="11.25" customHeight="1" x14ac:dyDescent="0.3"/>
    <row r="490" ht="11.25" customHeight="1" x14ac:dyDescent="0.3"/>
    <row r="491" ht="11.25" customHeight="1" x14ac:dyDescent="0.3"/>
    <row r="492" ht="11.25" customHeight="1" x14ac:dyDescent="0.3"/>
    <row r="493" ht="11.25" customHeight="1" x14ac:dyDescent="0.3"/>
    <row r="494" ht="11.25" customHeight="1" x14ac:dyDescent="0.3"/>
    <row r="495" ht="11.25" customHeight="1" x14ac:dyDescent="0.3"/>
    <row r="496" ht="11.25" customHeight="1" x14ac:dyDescent="0.3"/>
    <row r="497" ht="11.25" customHeight="1" x14ac:dyDescent="0.3"/>
    <row r="498" ht="11.25" customHeight="1" x14ac:dyDescent="0.3"/>
    <row r="499" ht="11.25" customHeight="1" x14ac:dyDescent="0.3"/>
    <row r="500" ht="11.25" customHeight="1" x14ac:dyDescent="0.3"/>
    <row r="501" ht="11.25" customHeight="1" x14ac:dyDescent="0.3"/>
    <row r="502" ht="11.25" customHeight="1" x14ac:dyDescent="0.3"/>
    <row r="503" ht="11.25" customHeight="1" x14ac:dyDescent="0.3"/>
    <row r="504" ht="11.25" customHeight="1" x14ac:dyDescent="0.3"/>
    <row r="505" ht="11.25" customHeight="1" x14ac:dyDescent="0.3"/>
    <row r="506" ht="11.25" customHeight="1" x14ac:dyDescent="0.3"/>
    <row r="507" ht="11.25" customHeight="1" x14ac:dyDescent="0.3"/>
    <row r="508" ht="11.25" customHeight="1" x14ac:dyDescent="0.3"/>
    <row r="509" ht="11.25" customHeight="1" x14ac:dyDescent="0.3"/>
    <row r="510" ht="11.25" customHeight="1" x14ac:dyDescent="0.3"/>
    <row r="511" ht="11.25" customHeight="1" x14ac:dyDescent="0.3"/>
    <row r="512" ht="11.25" customHeight="1" x14ac:dyDescent="0.3"/>
    <row r="513" ht="11.25" customHeight="1" x14ac:dyDescent="0.3"/>
    <row r="514" ht="11.25" customHeight="1" x14ac:dyDescent="0.3"/>
    <row r="515" ht="11.25" customHeight="1" x14ac:dyDescent="0.3"/>
    <row r="516" ht="11.25" customHeight="1" x14ac:dyDescent="0.3"/>
    <row r="517" ht="11.25" customHeight="1" x14ac:dyDescent="0.3"/>
    <row r="518" ht="11.25" customHeight="1" x14ac:dyDescent="0.3"/>
    <row r="519" ht="11.25" customHeight="1" x14ac:dyDescent="0.3"/>
    <row r="520" ht="11.25" customHeight="1" x14ac:dyDescent="0.3"/>
    <row r="521" ht="11.25" customHeight="1" x14ac:dyDescent="0.3"/>
    <row r="522" ht="11.25" customHeight="1" x14ac:dyDescent="0.3"/>
    <row r="523" ht="11.25" customHeight="1" x14ac:dyDescent="0.3"/>
    <row r="524" ht="11.25" customHeight="1" x14ac:dyDescent="0.3"/>
    <row r="525" ht="11.25" customHeight="1" x14ac:dyDescent="0.3"/>
    <row r="526" ht="11.25" customHeight="1" x14ac:dyDescent="0.3"/>
    <row r="527" ht="11.25" customHeight="1" x14ac:dyDescent="0.3"/>
    <row r="528" ht="11.25" customHeight="1" x14ac:dyDescent="0.3"/>
    <row r="529" ht="11.25" customHeight="1" x14ac:dyDescent="0.3"/>
    <row r="530" ht="11.25" customHeight="1" x14ac:dyDescent="0.3"/>
    <row r="531" ht="11.25" customHeight="1" x14ac:dyDescent="0.3"/>
    <row r="532" ht="11.25" customHeight="1" x14ac:dyDescent="0.3"/>
    <row r="533" ht="11.25" customHeight="1" x14ac:dyDescent="0.3"/>
    <row r="534" ht="11.25" customHeight="1" x14ac:dyDescent="0.3"/>
    <row r="535" ht="11.25" customHeight="1" x14ac:dyDescent="0.3"/>
    <row r="536" ht="11.25" customHeight="1" x14ac:dyDescent="0.3"/>
    <row r="537" ht="11.25" customHeight="1" x14ac:dyDescent="0.3"/>
    <row r="538" ht="11.25" customHeight="1" x14ac:dyDescent="0.3"/>
    <row r="539" ht="11.25" customHeight="1" x14ac:dyDescent="0.3"/>
    <row r="540" ht="11.25" customHeight="1" x14ac:dyDescent="0.3"/>
    <row r="541" ht="11.25" customHeight="1" x14ac:dyDescent="0.3"/>
    <row r="542" ht="11.25" customHeight="1" x14ac:dyDescent="0.3"/>
    <row r="543" ht="11.25" customHeight="1" x14ac:dyDescent="0.3"/>
    <row r="544" ht="11.25" customHeight="1" x14ac:dyDescent="0.3"/>
    <row r="545" ht="11.25" customHeight="1" x14ac:dyDescent="0.3"/>
    <row r="546" ht="14.15" customHeight="1" x14ac:dyDescent="0.3"/>
    <row r="547" ht="14.15" customHeight="1" x14ac:dyDescent="0.3"/>
    <row r="548" ht="14.15" customHeight="1" x14ac:dyDescent="0.3"/>
    <row r="549" ht="14.15" customHeight="1" x14ac:dyDescent="0.3"/>
    <row r="550" ht="14.15" customHeight="1" x14ac:dyDescent="0.3"/>
    <row r="551" ht="14.15" customHeight="1" x14ac:dyDescent="0.3"/>
    <row r="552" ht="14.15" customHeight="1" x14ac:dyDescent="0.3"/>
    <row r="553" ht="14.15" customHeight="1" x14ac:dyDescent="0.3"/>
  </sheetData>
  <mergeCells count="2">
    <mergeCell ref="A1:C1"/>
    <mergeCell ref="A75:C75"/>
  </mergeCells>
  <pageMargins left="0.70866141732283472" right="0.70866141732283472" top="0.98425196850393704" bottom="0.98425196850393704" header="0.31496062992125984" footer="0.31496062992125984"/>
  <pageSetup paperSize="9" scale="95" orientation="portrait" r:id="rId1"/>
  <headerFooter>
    <oddHeader>&amp;LBau- und Sperrzeitenkatalog</oddHeader>
    <oddFooter>&amp;L&amp;F / &amp;A&amp;C&amp;P / &amp;N&amp;RRev-Index: 2.0
gültig ab: 01.05.2024</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89"/>
  <sheetViews>
    <sheetView zoomScaleNormal="100" zoomScalePageLayoutView="110" workbookViewId="0">
      <pane ySplit="4" topLeftCell="A42" activePane="bottomLeft" state="frozen"/>
      <selection activeCell="E22" sqref="E22"/>
      <selection pane="bottomLeft" activeCell="E22" sqref="E22"/>
    </sheetView>
  </sheetViews>
  <sheetFormatPr baseColWidth="10" defaultColWidth="11.453125" defaultRowHeight="15" x14ac:dyDescent="0.35"/>
  <cols>
    <col min="1" max="1" width="3.7265625" style="10" customWidth="1"/>
    <col min="2" max="2" width="3.7265625" style="11" customWidth="1"/>
    <col min="3" max="3" width="3.7265625" style="12" customWidth="1"/>
    <col min="4" max="5" width="3.7265625" style="11" customWidth="1"/>
    <col min="6" max="6" width="3.7265625" style="9" customWidth="1"/>
    <col min="7" max="7" width="50.7265625" style="14" customWidth="1"/>
    <col min="8" max="9" width="7.7265625" style="62" customWidth="1"/>
    <col min="10" max="13" width="7.7265625" style="45" customWidth="1"/>
    <col min="14" max="14" width="50.7265625" style="47" customWidth="1"/>
    <col min="15" max="15" width="11.453125" style="6"/>
    <col min="16" max="16" width="20" style="6" bestFit="1" customWidth="1"/>
    <col min="17" max="16384" width="11.453125" style="6"/>
  </cols>
  <sheetData>
    <row r="1" spans="1:15" s="43" customFormat="1" ht="17.5" x14ac:dyDescent="0.25">
      <c r="A1" s="815" t="s">
        <v>603</v>
      </c>
      <c r="B1" s="816"/>
      <c r="C1" s="816"/>
      <c r="D1" s="816"/>
      <c r="E1" s="816"/>
      <c r="F1" s="816"/>
      <c r="G1" s="816"/>
      <c r="H1" s="816"/>
      <c r="I1" s="816"/>
      <c r="J1" s="816"/>
      <c r="K1" s="816"/>
      <c r="L1" s="816"/>
      <c r="M1" s="816"/>
      <c r="N1" s="817"/>
    </row>
    <row r="2" spans="1:15" s="44" customFormat="1" ht="12.5" x14ac:dyDescent="0.2">
      <c r="A2" s="865" t="s">
        <v>0</v>
      </c>
      <c r="B2" s="866"/>
      <c r="C2" s="866"/>
      <c r="D2" s="866"/>
      <c r="E2" s="867"/>
      <c r="F2" s="593" t="s">
        <v>886</v>
      </c>
      <c r="G2" s="594" t="s">
        <v>1</v>
      </c>
      <c r="H2" s="868" t="s">
        <v>3</v>
      </c>
      <c r="I2" s="868"/>
      <c r="J2" s="868"/>
      <c r="K2" s="868"/>
      <c r="L2" s="869" t="s">
        <v>2</v>
      </c>
      <c r="M2" s="869"/>
      <c r="N2" s="595" t="s">
        <v>245</v>
      </c>
    </row>
    <row r="3" spans="1:15" s="44" customFormat="1" ht="12.5" x14ac:dyDescent="0.2">
      <c r="A3" s="596"/>
      <c r="B3" s="594"/>
      <c r="C3" s="594"/>
      <c r="D3" s="594"/>
      <c r="E3" s="594"/>
      <c r="F3" s="593"/>
      <c r="G3" s="594"/>
      <c r="H3" s="804" t="s">
        <v>888</v>
      </c>
      <c r="I3" s="805"/>
      <c r="J3" s="806"/>
      <c r="K3" s="597" t="s">
        <v>167</v>
      </c>
      <c r="L3" s="598" t="s">
        <v>166</v>
      </c>
      <c r="M3" s="597" t="s">
        <v>167</v>
      </c>
      <c r="N3" s="599"/>
    </row>
    <row r="4" spans="1:15" s="44" customFormat="1" ht="12.5" x14ac:dyDescent="0.2">
      <c r="A4" s="596"/>
      <c r="B4" s="594"/>
      <c r="C4" s="594"/>
      <c r="D4" s="594"/>
      <c r="E4" s="594"/>
      <c r="F4" s="593"/>
      <c r="G4" s="594"/>
      <c r="H4" s="738" t="s">
        <v>247</v>
      </c>
      <c r="I4" s="739" t="s">
        <v>248</v>
      </c>
      <c r="J4" s="740" t="s">
        <v>251</v>
      </c>
      <c r="K4" s="597"/>
      <c r="L4" s="598"/>
      <c r="M4" s="597"/>
      <c r="N4" s="602"/>
    </row>
    <row r="5" spans="1:15" x14ac:dyDescent="0.35">
      <c r="A5" s="741" t="s">
        <v>360</v>
      </c>
      <c r="B5" s="742"/>
      <c r="C5" s="742"/>
      <c r="D5" s="742"/>
      <c r="E5" s="742"/>
      <c r="F5" s="724"/>
      <c r="G5" s="588" t="s">
        <v>149</v>
      </c>
      <c r="H5" s="743"/>
      <c r="I5" s="743"/>
      <c r="J5" s="744"/>
      <c r="K5" s="745"/>
      <c r="L5" s="745"/>
      <c r="M5" s="745"/>
      <c r="N5" s="745"/>
    </row>
    <row r="6" spans="1:15" x14ac:dyDescent="0.35">
      <c r="A6" s="742" t="s">
        <v>360</v>
      </c>
      <c r="B6" s="742" t="s">
        <v>387</v>
      </c>
      <c r="C6" s="742"/>
      <c r="D6" s="742"/>
      <c r="E6" s="742"/>
      <c r="F6" s="724"/>
      <c r="G6" s="144" t="s">
        <v>1167</v>
      </c>
      <c r="H6" s="743"/>
      <c r="I6" s="743"/>
      <c r="J6" s="744"/>
      <c r="K6" s="745"/>
      <c r="L6" s="745"/>
      <c r="M6" s="745"/>
      <c r="N6" s="745"/>
    </row>
    <row r="7" spans="1:15" x14ac:dyDescent="0.35">
      <c r="A7" s="742" t="s">
        <v>360</v>
      </c>
      <c r="B7" s="742" t="s">
        <v>387</v>
      </c>
      <c r="C7" s="742" t="s">
        <v>387</v>
      </c>
      <c r="D7" s="742"/>
      <c r="E7" s="742"/>
      <c r="F7" s="724"/>
      <c r="G7" s="144" t="s">
        <v>827</v>
      </c>
      <c r="H7" s="743"/>
      <c r="I7" s="743"/>
      <c r="J7" s="744"/>
      <c r="K7" s="745"/>
      <c r="L7" s="745"/>
      <c r="M7" s="745"/>
      <c r="N7" s="745"/>
    </row>
    <row r="8" spans="1:15" x14ac:dyDescent="0.35">
      <c r="A8" s="724" t="s">
        <v>360</v>
      </c>
      <c r="B8" s="724" t="s">
        <v>387</v>
      </c>
      <c r="C8" s="724" t="s">
        <v>387</v>
      </c>
      <c r="D8" s="724" t="s">
        <v>387</v>
      </c>
      <c r="E8" s="746"/>
      <c r="F8" s="747"/>
      <c r="G8" s="147" t="s">
        <v>916</v>
      </c>
      <c r="H8" s="748">
        <v>4</v>
      </c>
      <c r="I8" s="749">
        <v>2</v>
      </c>
      <c r="J8" s="626">
        <f>(I8+H8)/2</f>
        <v>3</v>
      </c>
      <c r="K8" s="750" t="s">
        <v>813</v>
      </c>
      <c r="L8" s="751">
        <v>1</v>
      </c>
      <c r="M8" s="750" t="s">
        <v>48</v>
      </c>
      <c r="N8" s="752" t="s">
        <v>919</v>
      </c>
    </row>
    <row r="9" spans="1:15" x14ac:dyDescent="0.35">
      <c r="A9" s="724" t="s">
        <v>360</v>
      </c>
      <c r="B9" s="724" t="s">
        <v>387</v>
      </c>
      <c r="C9" s="724" t="s">
        <v>387</v>
      </c>
      <c r="D9" s="724" t="s">
        <v>350</v>
      </c>
      <c r="E9" s="746"/>
      <c r="F9" s="747"/>
      <c r="G9" s="147" t="s">
        <v>917</v>
      </c>
      <c r="H9" s="748">
        <v>4</v>
      </c>
      <c r="I9" s="749">
        <v>2</v>
      </c>
      <c r="J9" s="626">
        <f>(I9+H9)/2</f>
        <v>3</v>
      </c>
      <c r="K9" s="750" t="s">
        <v>813</v>
      </c>
      <c r="L9" s="751">
        <v>1</v>
      </c>
      <c r="M9" s="750" t="s">
        <v>48</v>
      </c>
      <c r="N9" s="752" t="s">
        <v>919</v>
      </c>
    </row>
    <row r="10" spans="1:15" x14ac:dyDescent="0.35">
      <c r="A10" s="742" t="s">
        <v>360</v>
      </c>
      <c r="B10" s="742" t="s">
        <v>387</v>
      </c>
      <c r="C10" s="742" t="s">
        <v>350</v>
      </c>
      <c r="D10" s="742"/>
      <c r="E10" s="742"/>
      <c r="F10" s="724"/>
      <c r="G10" s="144" t="s">
        <v>828</v>
      </c>
      <c r="H10" s="743"/>
      <c r="I10" s="753"/>
      <c r="J10" s="754"/>
      <c r="K10" s="750"/>
      <c r="L10" s="750"/>
      <c r="M10" s="750"/>
      <c r="N10" s="750"/>
    </row>
    <row r="11" spans="1:15" ht="24" customHeight="1" x14ac:dyDescent="0.35">
      <c r="A11" s="724" t="s">
        <v>360</v>
      </c>
      <c r="B11" s="724" t="s">
        <v>387</v>
      </c>
      <c r="C11" s="724" t="s">
        <v>350</v>
      </c>
      <c r="D11" s="724" t="s">
        <v>387</v>
      </c>
      <c r="E11" s="746"/>
      <c r="F11" s="747"/>
      <c r="G11" s="147" t="s">
        <v>920</v>
      </c>
      <c r="H11" s="748">
        <v>4</v>
      </c>
      <c r="I11" s="749">
        <v>4</v>
      </c>
      <c r="J11" s="626">
        <f>(I11+H11)/2</f>
        <v>4</v>
      </c>
      <c r="K11" s="750" t="s">
        <v>813</v>
      </c>
      <c r="L11" s="751">
        <v>1</v>
      </c>
      <c r="M11" s="750" t="s">
        <v>48</v>
      </c>
      <c r="N11" s="752" t="s">
        <v>785</v>
      </c>
    </row>
    <row r="12" spans="1:15" ht="24" customHeight="1" x14ac:dyDescent="0.35">
      <c r="A12" s="724" t="s">
        <v>360</v>
      </c>
      <c r="B12" s="724" t="s">
        <v>387</v>
      </c>
      <c r="C12" s="724" t="s">
        <v>350</v>
      </c>
      <c r="D12" s="724" t="s">
        <v>350</v>
      </c>
      <c r="E12" s="746"/>
      <c r="F12" s="747"/>
      <c r="G12" s="147" t="s">
        <v>921</v>
      </c>
      <c r="H12" s="748">
        <v>4</v>
      </c>
      <c r="I12" s="749">
        <v>4</v>
      </c>
      <c r="J12" s="626">
        <f>(I12+H12)/2</f>
        <v>4</v>
      </c>
      <c r="K12" s="750" t="s">
        <v>813</v>
      </c>
      <c r="L12" s="751">
        <v>1</v>
      </c>
      <c r="M12" s="750" t="s">
        <v>48</v>
      </c>
      <c r="N12" s="752" t="s">
        <v>785</v>
      </c>
    </row>
    <row r="13" spans="1:15" s="20" customFormat="1" x14ac:dyDescent="0.25">
      <c r="A13" s="122"/>
      <c r="B13" s="122"/>
      <c r="C13" s="122"/>
      <c r="D13" s="122"/>
      <c r="E13" s="123"/>
      <c r="F13" s="124"/>
      <c r="G13" s="125"/>
      <c r="H13" s="755"/>
      <c r="I13" s="755"/>
      <c r="J13" s="478"/>
      <c r="K13" s="479"/>
      <c r="L13" s="128"/>
      <c r="M13" s="129"/>
      <c r="N13" s="756"/>
      <c r="O13" s="13"/>
    </row>
    <row r="14" spans="1:15" x14ac:dyDescent="0.35">
      <c r="A14" s="742" t="s">
        <v>360</v>
      </c>
      <c r="B14" s="742" t="s">
        <v>350</v>
      </c>
      <c r="C14" s="742"/>
      <c r="D14" s="742"/>
      <c r="E14" s="742"/>
      <c r="F14" s="724"/>
      <c r="G14" s="144" t="s">
        <v>1165</v>
      </c>
      <c r="H14" s="743"/>
      <c r="I14" s="743"/>
      <c r="J14" s="744"/>
      <c r="K14" s="745"/>
      <c r="L14" s="745"/>
      <c r="M14" s="745"/>
      <c r="N14" s="111"/>
    </row>
    <row r="15" spans="1:15" x14ac:dyDescent="0.35">
      <c r="A15" s="742" t="s">
        <v>360</v>
      </c>
      <c r="B15" s="742" t="s">
        <v>350</v>
      </c>
      <c r="C15" s="742" t="s">
        <v>387</v>
      </c>
      <c r="D15" s="742"/>
      <c r="E15" s="742"/>
      <c r="F15" s="724"/>
      <c r="G15" s="355" t="s">
        <v>602</v>
      </c>
      <c r="H15" s="753"/>
      <c r="I15" s="753"/>
      <c r="J15" s="754"/>
      <c r="K15" s="750"/>
      <c r="L15" s="750"/>
      <c r="M15" s="750"/>
      <c r="N15" s="750"/>
    </row>
    <row r="16" spans="1:15" ht="15" customHeight="1" x14ac:dyDescent="0.35">
      <c r="A16" s="724" t="s">
        <v>360</v>
      </c>
      <c r="B16" s="724" t="s">
        <v>350</v>
      </c>
      <c r="C16" s="724" t="s">
        <v>387</v>
      </c>
      <c r="D16" s="724" t="s">
        <v>387</v>
      </c>
      <c r="E16" s="742"/>
      <c r="F16" s="724"/>
      <c r="G16" s="757" t="s">
        <v>829</v>
      </c>
      <c r="H16" s="758">
        <v>1.5</v>
      </c>
      <c r="I16" s="758">
        <v>2.5</v>
      </c>
      <c r="J16" s="626">
        <f>(I16+H16)/2</f>
        <v>2</v>
      </c>
      <c r="K16" s="745" t="s">
        <v>50</v>
      </c>
      <c r="L16" s="759">
        <v>1</v>
      </c>
      <c r="M16" s="759" t="s">
        <v>48</v>
      </c>
      <c r="N16" s="760" t="s">
        <v>758</v>
      </c>
    </row>
    <row r="17" spans="1:15" s="20" customFormat="1" x14ac:dyDescent="0.25">
      <c r="A17" s="122"/>
      <c r="B17" s="122"/>
      <c r="C17" s="122"/>
      <c r="D17" s="122"/>
      <c r="E17" s="123"/>
      <c r="F17" s="124"/>
      <c r="G17" s="125"/>
      <c r="H17" s="755"/>
      <c r="I17" s="755"/>
      <c r="J17" s="478"/>
      <c r="K17" s="479"/>
      <c r="L17" s="128"/>
      <c r="M17" s="129"/>
      <c r="N17" s="756"/>
      <c r="O17" s="13"/>
    </row>
    <row r="18" spans="1:15" x14ac:dyDescent="0.35">
      <c r="A18" s="142" t="s">
        <v>360</v>
      </c>
      <c r="B18" s="142" t="s">
        <v>351</v>
      </c>
      <c r="C18" s="142"/>
      <c r="D18" s="142"/>
      <c r="E18" s="142"/>
      <c r="F18" s="145"/>
      <c r="G18" s="144" t="s">
        <v>830</v>
      </c>
      <c r="H18" s="743"/>
      <c r="I18" s="743"/>
      <c r="J18" s="761"/>
      <c r="K18" s="745"/>
      <c r="L18" s="745"/>
      <c r="M18" s="745"/>
      <c r="N18" s="111" t="s">
        <v>831</v>
      </c>
    </row>
    <row r="19" spans="1:15" x14ac:dyDescent="0.35">
      <c r="A19" s="142" t="s">
        <v>360</v>
      </c>
      <c r="B19" s="142" t="s">
        <v>351</v>
      </c>
      <c r="C19" s="142" t="s">
        <v>387</v>
      </c>
      <c r="D19" s="142"/>
      <c r="E19" s="142"/>
      <c r="F19" s="145"/>
      <c r="G19" s="144" t="s">
        <v>52</v>
      </c>
      <c r="H19" s="743"/>
      <c r="I19" s="743"/>
      <c r="J19" s="761"/>
      <c r="K19" s="745"/>
      <c r="L19" s="745"/>
      <c r="M19" s="745"/>
      <c r="N19" s="762" t="s">
        <v>833</v>
      </c>
    </row>
    <row r="20" spans="1:15" x14ac:dyDescent="0.35">
      <c r="A20" s="145" t="s">
        <v>360</v>
      </c>
      <c r="B20" s="145" t="s">
        <v>351</v>
      </c>
      <c r="C20" s="145" t="s">
        <v>387</v>
      </c>
      <c r="D20" s="145" t="s">
        <v>387</v>
      </c>
      <c r="E20" s="143"/>
      <c r="F20" s="252"/>
      <c r="G20" s="147" t="s">
        <v>832</v>
      </c>
      <c r="H20" s="748">
        <v>3</v>
      </c>
      <c r="I20" s="748">
        <v>7</v>
      </c>
      <c r="J20" s="633">
        <f>(I20+H20)/2</f>
        <v>5</v>
      </c>
      <c r="K20" s="745" t="s">
        <v>50</v>
      </c>
      <c r="L20" s="763">
        <v>1</v>
      </c>
      <c r="M20" s="745" t="s">
        <v>48</v>
      </c>
      <c r="N20" s="111" t="s">
        <v>834</v>
      </c>
    </row>
    <row r="21" spans="1:15" x14ac:dyDescent="0.35">
      <c r="A21" s="145" t="s">
        <v>360</v>
      </c>
      <c r="B21" s="145" t="s">
        <v>351</v>
      </c>
      <c r="C21" s="145" t="s">
        <v>387</v>
      </c>
      <c r="D21" s="145" t="s">
        <v>350</v>
      </c>
      <c r="E21" s="143"/>
      <c r="F21" s="252"/>
      <c r="G21" s="147" t="s">
        <v>832</v>
      </c>
      <c r="H21" s="748">
        <v>40</v>
      </c>
      <c r="I21" s="748">
        <v>45</v>
      </c>
      <c r="J21" s="633">
        <f>(I21+H21)/2</f>
        <v>42.5</v>
      </c>
      <c r="K21" s="745" t="s">
        <v>50</v>
      </c>
      <c r="L21" s="763">
        <v>8</v>
      </c>
      <c r="M21" s="745" t="s">
        <v>48</v>
      </c>
      <c r="N21" s="388"/>
    </row>
    <row r="22" spans="1:15" x14ac:dyDescent="0.35">
      <c r="A22" s="142" t="s">
        <v>360</v>
      </c>
      <c r="B22" s="142" t="s">
        <v>351</v>
      </c>
      <c r="C22" s="142" t="s">
        <v>350</v>
      </c>
      <c r="D22" s="142"/>
      <c r="E22" s="142"/>
      <c r="F22" s="145"/>
      <c r="G22" s="144" t="s">
        <v>56</v>
      </c>
      <c r="H22" s="743"/>
      <c r="I22" s="743"/>
      <c r="J22" s="761"/>
      <c r="K22" s="745"/>
      <c r="L22" s="745"/>
      <c r="M22" s="745"/>
      <c r="N22" s="762" t="s">
        <v>57</v>
      </c>
    </row>
    <row r="23" spans="1:15" x14ac:dyDescent="0.35">
      <c r="A23" s="145" t="s">
        <v>360</v>
      </c>
      <c r="B23" s="145" t="s">
        <v>351</v>
      </c>
      <c r="C23" s="145" t="s">
        <v>350</v>
      </c>
      <c r="D23" s="145" t="s">
        <v>387</v>
      </c>
      <c r="E23" s="143"/>
      <c r="F23" s="252"/>
      <c r="G23" s="147" t="s">
        <v>838</v>
      </c>
      <c r="H23" s="748">
        <v>1</v>
      </c>
      <c r="I23" s="748">
        <v>2</v>
      </c>
      <c r="J23" s="626">
        <f>(I23+H23)/2</f>
        <v>1.5</v>
      </c>
      <c r="K23" s="745" t="s">
        <v>930</v>
      </c>
      <c r="L23" s="764">
        <v>24</v>
      </c>
      <c r="M23" s="765" t="s">
        <v>48</v>
      </c>
      <c r="N23" s="111" t="s">
        <v>931</v>
      </c>
    </row>
    <row r="24" spans="1:15" x14ac:dyDescent="0.35">
      <c r="A24" s="142" t="s">
        <v>360</v>
      </c>
      <c r="B24" s="142" t="s">
        <v>351</v>
      </c>
      <c r="C24" s="142" t="s">
        <v>351</v>
      </c>
      <c r="D24" s="142"/>
      <c r="E24" s="142"/>
      <c r="F24" s="145"/>
      <c r="G24" s="144" t="s">
        <v>58</v>
      </c>
      <c r="H24" s="748"/>
      <c r="I24" s="748"/>
      <c r="J24" s="761"/>
      <c r="K24" s="745"/>
      <c r="L24" s="763"/>
      <c r="M24" s="745"/>
      <c r="N24" s="147" t="s">
        <v>59</v>
      </c>
    </row>
    <row r="25" spans="1:15" ht="25" x14ac:dyDescent="0.35">
      <c r="A25" s="145" t="s">
        <v>360</v>
      </c>
      <c r="B25" s="145" t="s">
        <v>351</v>
      </c>
      <c r="C25" s="145" t="s">
        <v>351</v>
      </c>
      <c r="D25" s="145" t="s">
        <v>387</v>
      </c>
      <c r="E25" s="143"/>
      <c r="F25" s="252"/>
      <c r="G25" s="147" t="s">
        <v>839</v>
      </c>
      <c r="H25" s="748">
        <v>4</v>
      </c>
      <c r="I25" s="748">
        <v>6</v>
      </c>
      <c r="J25" s="626">
        <f>(I25+H25)/2</f>
        <v>5</v>
      </c>
      <c r="K25" s="745" t="s">
        <v>50</v>
      </c>
      <c r="L25" s="763">
        <v>1</v>
      </c>
      <c r="M25" s="745" t="s">
        <v>48</v>
      </c>
      <c r="N25" s="111" t="s">
        <v>932</v>
      </c>
    </row>
    <row r="26" spans="1:15" s="20" customFormat="1" x14ac:dyDescent="0.25">
      <c r="A26" s="122"/>
      <c r="B26" s="122"/>
      <c r="C26" s="122"/>
      <c r="D26" s="122"/>
      <c r="E26" s="123"/>
      <c r="F26" s="124"/>
      <c r="G26" s="125"/>
      <c r="H26" s="755"/>
      <c r="I26" s="755"/>
      <c r="J26" s="478"/>
      <c r="K26" s="479"/>
      <c r="L26" s="128"/>
      <c r="M26" s="129"/>
      <c r="N26" s="756"/>
      <c r="O26" s="13"/>
    </row>
    <row r="27" spans="1:15" x14ac:dyDescent="0.35">
      <c r="A27" s="142" t="s">
        <v>360</v>
      </c>
      <c r="B27" s="142" t="s">
        <v>352</v>
      </c>
      <c r="C27" s="142"/>
      <c r="D27" s="142"/>
      <c r="E27" s="142"/>
      <c r="F27" s="145"/>
      <c r="G27" s="144" t="s">
        <v>60</v>
      </c>
      <c r="H27" s="743"/>
      <c r="I27" s="743"/>
      <c r="J27" s="761"/>
      <c r="K27" s="745"/>
      <c r="L27" s="745"/>
      <c r="M27" s="745"/>
      <c r="N27" s="745"/>
    </row>
    <row r="28" spans="1:15" x14ac:dyDescent="0.35">
      <c r="A28" s="142" t="s">
        <v>360</v>
      </c>
      <c r="B28" s="142" t="s">
        <v>352</v>
      </c>
      <c r="C28" s="142" t="s">
        <v>387</v>
      </c>
      <c r="D28" s="142"/>
      <c r="E28" s="142"/>
      <c r="F28" s="385" t="s">
        <v>886</v>
      </c>
      <c r="G28" s="253" t="s">
        <v>140</v>
      </c>
      <c r="H28" s="748"/>
      <c r="I28" s="748"/>
      <c r="J28" s="761"/>
      <c r="K28" s="745"/>
      <c r="L28" s="763"/>
      <c r="M28" s="745"/>
      <c r="N28" s="745"/>
    </row>
    <row r="29" spans="1:15" ht="90" customHeight="1" x14ac:dyDescent="0.35">
      <c r="A29" s="873" t="s">
        <v>1440</v>
      </c>
      <c r="B29" s="874"/>
      <c r="C29" s="874"/>
      <c r="D29" s="874"/>
      <c r="E29" s="874"/>
      <c r="F29" s="874"/>
      <c r="G29" s="874"/>
      <c r="H29" s="874"/>
      <c r="I29" s="874"/>
      <c r="J29" s="874"/>
      <c r="K29" s="874"/>
      <c r="L29" s="874"/>
      <c r="M29" s="874"/>
      <c r="N29" s="875"/>
    </row>
    <row r="30" spans="1:15" x14ac:dyDescent="0.35">
      <c r="A30" s="145" t="s">
        <v>360</v>
      </c>
      <c r="B30" s="145" t="s">
        <v>352</v>
      </c>
      <c r="C30" s="145" t="s">
        <v>387</v>
      </c>
      <c r="D30" s="145" t="s">
        <v>387</v>
      </c>
      <c r="E30" s="143"/>
      <c r="F30" s="385" t="s">
        <v>886</v>
      </c>
      <c r="G30" s="258" t="s">
        <v>1441</v>
      </c>
      <c r="H30" s="766">
        <v>25</v>
      </c>
      <c r="I30" s="766">
        <v>50</v>
      </c>
      <c r="J30" s="684">
        <f>(I30+H30)/2</f>
        <v>37.5</v>
      </c>
      <c r="K30" s="765" t="s">
        <v>49</v>
      </c>
      <c r="L30" s="764">
        <v>1</v>
      </c>
      <c r="M30" s="765" t="s">
        <v>48</v>
      </c>
      <c r="N30" s="258" t="s">
        <v>949</v>
      </c>
    </row>
    <row r="31" spans="1:15" x14ac:dyDescent="0.35">
      <c r="A31" s="145" t="s">
        <v>360</v>
      </c>
      <c r="B31" s="145" t="s">
        <v>352</v>
      </c>
      <c r="C31" s="145" t="s">
        <v>387</v>
      </c>
      <c r="D31" s="145" t="s">
        <v>350</v>
      </c>
      <c r="E31" s="146"/>
      <c r="F31" s="385" t="s">
        <v>886</v>
      </c>
      <c r="G31" s="258" t="s">
        <v>1442</v>
      </c>
      <c r="H31" s="766">
        <v>30</v>
      </c>
      <c r="I31" s="766">
        <v>50</v>
      </c>
      <c r="J31" s="684">
        <f t="shared" ref="J31:J34" si="0">(I31+H31)/2</f>
        <v>40</v>
      </c>
      <c r="K31" s="765" t="s">
        <v>49</v>
      </c>
      <c r="L31" s="764">
        <v>1</v>
      </c>
      <c r="M31" s="765" t="s">
        <v>48</v>
      </c>
      <c r="N31" s="258" t="s">
        <v>950</v>
      </c>
    </row>
    <row r="32" spans="1:15" x14ac:dyDescent="0.35">
      <c r="A32" s="145" t="s">
        <v>360</v>
      </c>
      <c r="B32" s="145" t="s">
        <v>352</v>
      </c>
      <c r="C32" s="145" t="s">
        <v>387</v>
      </c>
      <c r="D32" s="145" t="s">
        <v>351</v>
      </c>
      <c r="E32" s="146"/>
      <c r="F32" s="385" t="s">
        <v>886</v>
      </c>
      <c r="G32" s="258" t="s">
        <v>1443</v>
      </c>
      <c r="H32" s="766">
        <v>40</v>
      </c>
      <c r="I32" s="766">
        <v>55</v>
      </c>
      <c r="J32" s="684">
        <f t="shared" si="0"/>
        <v>47.5</v>
      </c>
      <c r="K32" s="765" t="s">
        <v>49</v>
      </c>
      <c r="L32" s="764">
        <v>1</v>
      </c>
      <c r="M32" s="765" t="s">
        <v>48</v>
      </c>
      <c r="N32" s="258" t="s">
        <v>951</v>
      </c>
    </row>
    <row r="33" spans="1:15" x14ac:dyDescent="0.35">
      <c r="A33" s="145" t="s">
        <v>360</v>
      </c>
      <c r="B33" s="145" t="s">
        <v>352</v>
      </c>
      <c r="C33" s="145" t="s">
        <v>387</v>
      </c>
      <c r="D33" s="145" t="s">
        <v>352</v>
      </c>
      <c r="E33" s="146"/>
      <c r="F33" s="385" t="s">
        <v>886</v>
      </c>
      <c r="G33" s="258" t="s">
        <v>1444</v>
      </c>
      <c r="H33" s="766">
        <v>45</v>
      </c>
      <c r="I33" s="766">
        <v>60</v>
      </c>
      <c r="J33" s="684">
        <f t="shared" si="0"/>
        <v>52.5</v>
      </c>
      <c r="K33" s="765" t="s">
        <v>49</v>
      </c>
      <c r="L33" s="764">
        <v>1</v>
      </c>
      <c r="M33" s="765" t="s">
        <v>48</v>
      </c>
      <c r="N33" s="258" t="s">
        <v>952</v>
      </c>
    </row>
    <row r="34" spans="1:15" ht="30" customHeight="1" x14ac:dyDescent="0.35">
      <c r="A34" s="145" t="s">
        <v>360</v>
      </c>
      <c r="B34" s="145" t="s">
        <v>352</v>
      </c>
      <c r="C34" s="145" t="s">
        <v>387</v>
      </c>
      <c r="D34" s="145" t="s">
        <v>354</v>
      </c>
      <c r="E34" s="146"/>
      <c r="F34" s="385" t="s">
        <v>886</v>
      </c>
      <c r="G34" s="258" t="s">
        <v>1445</v>
      </c>
      <c r="H34" s="766">
        <v>60</v>
      </c>
      <c r="I34" s="766">
        <v>60</v>
      </c>
      <c r="J34" s="438">
        <f t="shared" si="0"/>
        <v>60</v>
      </c>
      <c r="K34" s="765" t="s">
        <v>49</v>
      </c>
      <c r="L34" s="764">
        <v>1</v>
      </c>
      <c r="M34" s="765" t="s">
        <v>48</v>
      </c>
      <c r="N34" s="258" t="s">
        <v>953</v>
      </c>
    </row>
    <row r="35" spans="1:15" x14ac:dyDescent="0.35">
      <c r="A35" s="142" t="s">
        <v>360</v>
      </c>
      <c r="B35" s="142" t="s">
        <v>352</v>
      </c>
      <c r="C35" s="142" t="s">
        <v>350</v>
      </c>
      <c r="D35" s="142"/>
      <c r="E35" s="142"/>
      <c r="F35" s="385" t="s">
        <v>886</v>
      </c>
      <c r="G35" s="253" t="s">
        <v>836</v>
      </c>
      <c r="H35" s="748"/>
      <c r="I35" s="748"/>
      <c r="J35" s="761"/>
      <c r="K35" s="745"/>
      <c r="L35" s="763"/>
      <c r="M35" s="745"/>
      <c r="N35" s="745"/>
    </row>
    <row r="36" spans="1:15" ht="25.5" customHeight="1" x14ac:dyDescent="0.35">
      <c r="A36" s="873" t="s">
        <v>759</v>
      </c>
      <c r="B36" s="874"/>
      <c r="C36" s="874"/>
      <c r="D36" s="874"/>
      <c r="E36" s="874"/>
      <c r="F36" s="874"/>
      <c r="G36" s="874"/>
      <c r="H36" s="874"/>
      <c r="I36" s="874"/>
      <c r="J36" s="874"/>
      <c r="K36" s="874"/>
      <c r="L36" s="874"/>
      <c r="M36" s="874"/>
      <c r="N36" s="875"/>
    </row>
    <row r="37" spans="1:15" ht="25" x14ac:dyDescent="0.35">
      <c r="A37" s="145" t="s">
        <v>360</v>
      </c>
      <c r="B37" s="145" t="s">
        <v>352</v>
      </c>
      <c r="C37" s="145" t="s">
        <v>350</v>
      </c>
      <c r="D37" s="145" t="s">
        <v>387</v>
      </c>
      <c r="E37" s="146"/>
      <c r="F37" s="385" t="s">
        <v>886</v>
      </c>
      <c r="G37" s="258" t="s">
        <v>1446</v>
      </c>
      <c r="H37" s="766">
        <v>25</v>
      </c>
      <c r="I37" s="766">
        <v>50</v>
      </c>
      <c r="J37" s="684">
        <f>(I37+H37)/2</f>
        <v>37.5</v>
      </c>
      <c r="K37" s="765" t="s">
        <v>49</v>
      </c>
      <c r="L37" s="764">
        <v>1</v>
      </c>
      <c r="M37" s="765" t="s">
        <v>48</v>
      </c>
      <c r="N37" s="258" t="s">
        <v>835</v>
      </c>
    </row>
    <row r="38" spans="1:15" ht="25" x14ac:dyDescent="0.35">
      <c r="A38" s="145" t="s">
        <v>360</v>
      </c>
      <c r="B38" s="145" t="s">
        <v>352</v>
      </c>
      <c r="C38" s="145" t="s">
        <v>350</v>
      </c>
      <c r="D38" s="145" t="s">
        <v>350</v>
      </c>
      <c r="E38" s="146"/>
      <c r="F38" s="385" t="s">
        <v>886</v>
      </c>
      <c r="G38" s="258" t="s">
        <v>1447</v>
      </c>
      <c r="H38" s="766">
        <v>30</v>
      </c>
      <c r="I38" s="766">
        <f>250/5</f>
        <v>50</v>
      </c>
      <c r="J38" s="684">
        <f t="shared" ref="J38:J39" si="1">(I38+H38)/2</f>
        <v>40</v>
      </c>
      <c r="K38" s="765" t="s">
        <v>49</v>
      </c>
      <c r="L38" s="764">
        <v>1</v>
      </c>
      <c r="M38" s="765" t="s">
        <v>48</v>
      </c>
      <c r="N38" s="258" t="s">
        <v>835</v>
      </c>
    </row>
    <row r="39" spans="1:15" ht="25" x14ac:dyDescent="0.35">
      <c r="A39" s="145" t="s">
        <v>360</v>
      </c>
      <c r="B39" s="145" t="s">
        <v>352</v>
      </c>
      <c r="C39" s="145" t="s">
        <v>350</v>
      </c>
      <c r="D39" s="145" t="s">
        <v>351</v>
      </c>
      <c r="E39" s="146"/>
      <c r="F39" s="385" t="s">
        <v>886</v>
      </c>
      <c r="G39" s="258" t="s">
        <v>1448</v>
      </c>
      <c r="H39" s="766">
        <v>40</v>
      </c>
      <c r="I39" s="766">
        <v>55</v>
      </c>
      <c r="J39" s="684">
        <f t="shared" si="1"/>
        <v>47.5</v>
      </c>
      <c r="K39" s="765" t="s">
        <v>49</v>
      </c>
      <c r="L39" s="764">
        <v>1</v>
      </c>
      <c r="M39" s="765" t="s">
        <v>48</v>
      </c>
      <c r="N39" s="258" t="s">
        <v>835</v>
      </c>
    </row>
    <row r="40" spans="1:15" x14ac:dyDescent="0.35">
      <c r="A40" s="142" t="s">
        <v>360</v>
      </c>
      <c r="B40" s="142" t="s">
        <v>352</v>
      </c>
      <c r="C40" s="142" t="s">
        <v>351</v>
      </c>
      <c r="D40" s="145"/>
      <c r="E40" s="146"/>
      <c r="F40" s="385" t="s">
        <v>886</v>
      </c>
      <c r="G40" s="253" t="s">
        <v>837</v>
      </c>
      <c r="H40" s="748"/>
      <c r="I40" s="748"/>
      <c r="J40" s="761"/>
      <c r="K40" s="745"/>
      <c r="L40" s="763"/>
      <c r="M40" s="745"/>
      <c r="N40" s="258"/>
    </row>
    <row r="41" spans="1:15" x14ac:dyDescent="0.35">
      <c r="A41" s="145" t="s">
        <v>360</v>
      </c>
      <c r="B41" s="145" t="s">
        <v>352</v>
      </c>
      <c r="C41" s="145" t="s">
        <v>351</v>
      </c>
      <c r="D41" s="145" t="s">
        <v>387</v>
      </c>
      <c r="E41" s="146"/>
      <c r="F41" s="385" t="s">
        <v>886</v>
      </c>
      <c r="G41" s="258" t="s">
        <v>1449</v>
      </c>
      <c r="H41" s="766">
        <v>15</v>
      </c>
      <c r="I41" s="766">
        <v>25</v>
      </c>
      <c r="J41" s="684">
        <f>(I41+H41)/2</f>
        <v>20</v>
      </c>
      <c r="K41" s="765" t="s">
        <v>49</v>
      </c>
      <c r="L41" s="764">
        <v>1</v>
      </c>
      <c r="M41" s="765" t="s">
        <v>48</v>
      </c>
      <c r="N41" s="258" t="s">
        <v>835</v>
      </c>
    </row>
    <row r="42" spans="1:15" x14ac:dyDescent="0.35">
      <c r="A42" s="145" t="s">
        <v>360</v>
      </c>
      <c r="B42" s="145" t="s">
        <v>352</v>
      </c>
      <c r="C42" s="145" t="s">
        <v>351</v>
      </c>
      <c r="D42" s="145" t="s">
        <v>350</v>
      </c>
      <c r="E42" s="146"/>
      <c r="F42" s="385" t="s">
        <v>886</v>
      </c>
      <c r="G42" s="258" t="s">
        <v>1450</v>
      </c>
      <c r="H42" s="766">
        <v>25</v>
      </c>
      <c r="I42" s="766">
        <v>35</v>
      </c>
      <c r="J42" s="684">
        <f t="shared" ref="J42:J45" si="2">(I42+H42)/2</f>
        <v>30</v>
      </c>
      <c r="K42" s="765" t="s">
        <v>49</v>
      </c>
      <c r="L42" s="764">
        <v>1</v>
      </c>
      <c r="M42" s="765" t="s">
        <v>48</v>
      </c>
      <c r="N42" s="258" t="s">
        <v>835</v>
      </c>
    </row>
    <row r="43" spans="1:15" x14ac:dyDescent="0.35">
      <c r="A43" s="145" t="s">
        <v>360</v>
      </c>
      <c r="B43" s="145" t="s">
        <v>352</v>
      </c>
      <c r="C43" s="145" t="s">
        <v>351</v>
      </c>
      <c r="D43" s="145" t="s">
        <v>351</v>
      </c>
      <c r="E43" s="146"/>
      <c r="F43" s="385" t="s">
        <v>886</v>
      </c>
      <c r="G43" s="258" t="s">
        <v>1451</v>
      </c>
      <c r="H43" s="766">
        <v>35</v>
      </c>
      <c r="I43" s="766">
        <v>45</v>
      </c>
      <c r="J43" s="684">
        <f t="shared" si="2"/>
        <v>40</v>
      </c>
      <c r="K43" s="765" t="s">
        <v>49</v>
      </c>
      <c r="L43" s="764">
        <v>1</v>
      </c>
      <c r="M43" s="765" t="s">
        <v>48</v>
      </c>
      <c r="N43" s="258" t="s">
        <v>835</v>
      </c>
    </row>
    <row r="44" spans="1:15" x14ac:dyDescent="0.35">
      <c r="A44" s="145" t="s">
        <v>360</v>
      </c>
      <c r="B44" s="145" t="s">
        <v>352</v>
      </c>
      <c r="C44" s="145" t="s">
        <v>351</v>
      </c>
      <c r="D44" s="145" t="s">
        <v>352</v>
      </c>
      <c r="E44" s="146"/>
      <c r="F44" s="385" t="s">
        <v>886</v>
      </c>
      <c r="G44" s="258" t="s">
        <v>1452</v>
      </c>
      <c r="H44" s="766">
        <v>40</v>
      </c>
      <c r="I44" s="766">
        <v>50</v>
      </c>
      <c r="J44" s="684">
        <f t="shared" si="2"/>
        <v>45</v>
      </c>
      <c r="K44" s="765" t="s">
        <v>49</v>
      </c>
      <c r="L44" s="764">
        <v>1</v>
      </c>
      <c r="M44" s="765" t="s">
        <v>48</v>
      </c>
      <c r="N44" s="258" t="s">
        <v>835</v>
      </c>
    </row>
    <row r="45" spans="1:15" ht="30" customHeight="1" x14ac:dyDescent="0.35">
      <c r="A45" s="145" t="s">
        <v>360</v>
      </c>
      <c r="B45" s="145" t="s">
        <v>352</v>
      </c>
      <c r="C45" s="145" t="s">
        <v>351</v>
      </c>
      <c r="D45" s="145" t="s">
        <v>354</v>
      </c>
      <c r="E45" s="146"/>
      <c r="F45" s="385" t="s">
        <v>886</v>
      </c>
      <c r="G45" s="258" t="s">
        <v>1453</v>
      </c>
      <c r="H45" s="766">
        <v>60</v>
      </c>
      <c r="I45" s="766">
        <v>60</v>
      </c>
      <c r="J45" s="438">
        <f t="shared" si="2"/>
        <v>60</v>
      </c>
      <c r="K45" s="765" t="s">
        <v>49</v>
      </c>
      <c r="L45" s="764">
        <v>1</v>
      </c>
      <c r="M45" s="765" t="s">
        <v>48</v>
      </c>
      <c r="N45" s="258" t="s">
        <v>835</v>
      </c>
    </row>
    <row r="46" spans="1:15" s="20" customFormat="1" x14ac:dyDescent="0.25">
      <c r="A46" s="122"/>
      <c r="B46" s="122"/>
      <c r="C46" s="122"/>
      <c r="D46" s="122"/>
      <c r="E46" s="123"/>
      <c r="F46" s="124"/>
      <c r="G46" s="125"/>
      <c r="H46" s="755"/>
      <c r="I46" s="755"/>
      <c r="J46" s="478"/>
      <c r="K46" s="479"/>
      <c r="L46" s="128"/>
      <c r="M46" s="129"/>
      <c r="N46" s="756"/>
      <c r="O46" s="13"/>
    </row>
    <row r="47" spans="1:15" s="61" customFormat="1" ht="15" customHeight="1" x14ac:dyDescent="0.25">
      <c r="A47" s="142" t="s">
        <v>360</v>
      </c>
      <c r="B47" s="142" t="s">
        <v>354</v>
      </c>
      <c r="C47" s="142"/>
      <c r="D47" s="142"/>
      <c r="E47" s="142"/>
      <c r="F47" s="142"/>
      <c r="G47" s="144" t="s">
        <v>1166</v>
      </c>
      <c r="H47" s="767"/>
      <c r="I47" s="767"/>
      <c r="J47" s="768"/>
      <c r="K47" s="769"/>
      <c r="L47" s="769"/>
      <c r="M47" s="769"/>
      <c r="N47" s="144"/>
    </row>
    <row r="48" spans="1:15" s="34" customFormat="1" ht="125" x14ac:dyDescent="0.3">
      <c r="A48" s="155" t="s">
        <v>360</v>
      </c>
      <c r="B48" s="155" t="s">
        <v>354</v>
      </c>
      <c r="C48" s="155" t="s">
        <v>387</v>
      </c>
      <c r="D48" s="155"/>
      <c r="E48" s="155"/>
      <c r="F48" s="155"/>
      <c r="G48" s="321" t="s">
        <v>1271</v>
      </c>
      <c r="H48" s="590"/>
      <c r="I48" s="590"/>
      <c r="J48" s="590"/>
      <c r="K48" s="590"/>
      <c r="L48" s="589"/>
      <c r="M48" s="590"/>
      <c r="N48" s="152" t="s">
        <v>1272</v>
      </c>
    </row>
    <row r="49" spans="1:14" s="34" customFormat="1" ht="100" x14ac:dyDescent="0.25">
      <c r="A49" s="150" t="s">
        <v>360</v>
      </c>
      <c r="B49" s="150" t="s">
        <v>354</v>
      </c>
      <c r="C49" s="155" t="s">
        <v>387</v>
      </c>
      <c r="D49" s="150" t="s">
        <v>387</v>
      </c>
      <c r="E49" s="151"/>
      <c r="F49" s="770"/>
      <c r="G49" s="152" t="s">
        <v>1296</v>
      </c>
      <c r="H49" s="586">
        <v>1</v>
      </c>
      <c r="I49" s="586">
        <v>2.5</v>
      </c>
      <c r="J49" s="586">
        <f t="shared" ref="J49:J50" si="3">(I49+H49)/2</f>
        <v>1.75</v>
      </c>
      <c r="K49" s="587" t="s">
        <v>50</v>
      </c>
      <c r="L49" s="352">
        <v>8</v>
      </c>
      <c r="M49" s="587" t="s">
        <v>48</v>
      </c>
      <c r="N49" s="152" t="s">
        <v>1454</v>
      </c>
    </row>
    <row r="50" spans="1:14" s="34" customFormat="1" ht="100" x14ac:dyDescent="0.25">
      <c r="A50" s="150" t="s">
        <v>360</v>
      </c>
      <c r="B50" s="150" t="s">
        <v>354</v>
      </c>
      <c r="C50" s="155" t="s">
        <v>387</v>
      </c>
      <c r="D50" s="150" t="s">
        <v>350</v>
      </c>
      <c r="E50" s="151"/>
      <c r="F50" s="770"/>
      <c r="G50" s="152" t="s">
        <v>1295</v>
      </c>
      <c r="H50" s="586">
        <v>0.8</v>
      </c>
      <c r="I50" s="586">
        <v>1.5</v>
      </c>
      <c r="J50" s="586">
        <f t="shared" si="3"/>
        <v>1.1499999999999999</v>
      </c>
      <c r="K50" s="587" t="s">
        <v>50</v>
      </c>
      <c r="L50" s="352">
        <v>8</v>
      </c>
      <c r="M50" s="587" t="s">
        <v>48</v>
      </c>
      <c r="N50" s="152" t="s">
        <v>1455</v>
      </c>
    </row>
    <row r="51" spans="1:14" s="34" customFormat="1" ht="100" x14ac:dyDescent="0.25">
      <c r="A51" s="150" t="s">
        <v>360</v>
      </c>
      <c r="B51" s="150" t="s">
        <v>354</v>
      </c>
      <c r="C51" s="155" t="s">
        <v>387</v>
      </c>
      <c r="D51" s="150" t="s">
        <v>351</v>
      </c>
      <c r="E51" s="151"/>
      <c r="F51" s="770"/>
      <c r="G51" s="152" t="s">
        <v>1294</v>
      </c>
      <c r="H51" s="586">
        <v>0.65</v>
      </c>
      <c r="I51" s="586">
        <v>0.75</v>
      </c>
      <c r="J51" s="586">
        <f>(I51+H51)/2</f>
        <v>0.7</v>
      </c>
      <c r="K51" s="587" t="s">
        <v>50</v>
      </c>
      <c r="L51" s="352">
        <v>8</v>
      </c>
      <c r="M51" s="587" t="s">
        <v>48</v>
      </c>
      <c r="N51" s="152" t="s">
        <v>1456</v>
      </c>
    </row>
    <row r="52" spans="1:14" s="20" customFormat="1" ht="12.5" x14ac:dyDescent="0.25">
      <c r="A52" s="122"/>
      <c r="B52" s="122"/>
      <c r="C52" s="122"/>
      <c r="D52" s="122"/>
      <c r="E52" s="123"/>
      <c r="F52" s="124"/>
      <c r="G52" s="125"/>
      <c r="H52" s="755"/>
      <c r="I52" s="755"/>
      <c r="J52" s="478"/>
      <c r="K52" s="479"/>
      <c r="L52" s="128"/>
      <c r="M52" s="129"/>
      <c r="N52" s="756"/>
    </row>
    <row r="53" spans="1:14" s="7" customFormat="1" x14ac:dyDescent="0.35">
      <c r="A53" s="142" t="s">
        <v>360</v>
      </c>
      <c r="B53" s="142" t="s">
        <v>356</v>
      </c>
      <c r="C53" s="343"/>
      <c r="D53" s="327"/>
      <c r="E53" s="771"/>
      <c r="F53" s="772"/>
      <c r="G53" s="257" t="s">
        <v>843</v>
      </c>
      <c r="H53" s="773"/>
      <c r="I53" s="773"/>
      <c r="J53" s="774"/>
      <c r="K53" s="773"/>
      <c r="L53" s="773"/>
      <c r="M53" s="773"/>
      <c r="N53" s="775"/>
    </row>
    <row r="54" spans="1:14" s="7" customFormat="1" x14ac:dyDescent="0.35">
      <c r="A54" s="142" t="s">
        <v>360</v>
      </c>
      <c r="B54" s="142" t="s">
        <v>356</v>
      </c>
      <c r="C54" s="142" t="s">
        <v>387</v>
      </c>
      <c r="D54" s="142"/>
      <c r="E54" s="142"/>
      <c r="F54" s="142"/>
      <c r="G54" s="253" t="s">
        <v>840</v>
      </c>
      <c r="H54" s="776"/>
      <c r="I54" s="776"/>
      <c r="J54" s="768"/>
      <c r="K54" s="769"/>
      <c r="L54" s="777"/>
      <c r="M54" s="769"/>
      <c r="N54" s="253"/>
    </row>
    <row r="55" spans="1:14" s="7" customFormat="1" x14ac:dyDescent="0.35">
      <c r="A55" s="145" t="s">
        <v>360</v>
      </c>
      <c r="B55" s="145" t="s">
        <v>356</v>
      </c>
      <c r="C55" s="145" t="s">
        <v>387</v>
      </c>
      <c r="D55" s="145" t="s">
        <v>387</v>
      </c>
      <c r="E55" s="344"/>
      <c r="F55" s="147"/>
      <c r="G55" s="147" t="s">
        <v>437</v>
      </c>
      <c r="H55" s="404">
        <v>500</v>
      </c>
      <c r="I55" s="404">
        <v>600</v>
      </c>
      <c r="J55" s="626">
        <f>(I55+H55)/2</f>
        <v>550</v>
      </c>
      <c r="K55" s="414" t="s">
        <v>215</v>
      </c>
      <c r="L55" s="764">
        <v>24</v>
      </c>
      <c r="M55" s="778" t="s">
        <v>48</v>
      </c>
      <c r="N55" s="147" t="s">
        <v>933</v>
      </c>
    </row>
    <row r="56" spans="1:14" s="7" customFormat="1" x14ac:dyDescent="0.35">
      <c r="A56" s="145" t="s">
        <v>360</v>
      </c>
      <c r="B56" s="145" t="s">
        <v>356</v>
      </c>
      <c r="C56" s="145" t="s">
        <v>387</v>
      </c>
      <c r="D56" s="145" t="s">
        <v>350</v>
      </c>
      <c r="E56" s="344"/>
      <c r="F56" s="147"/>
      <c r="G56" s="147" t="s">
        <v>436</v>
      </c>
      <c r="H56" s="748">
        <v>5</v>
      </c>
      <c r="I56" s="766">
        <v>25</v>
      </c>
      <c r="J56" s="626">
        <f>(I56+H56)/2</f>
        <v>15</v>
      </c>
      <c r="K56" s="414" t="s">
        <v>215</v>
      </c>
      <c r="L56" s="763">
        <v>1</v>
      </c>
      <c r="M56" s="404" t="s">
        <v>48</v>
      </c>
      <c r="N56" s="147" t="s">
        <v>435</v>
      </c>
    </row>
    <row r="57" spans="1:14" s="7" customFormat="1" ht="62.5" x14ac:dyDescent="0.35">
      <c r="A57" s="145" t="s">
        <v>360</v>
      </c>
      <c r="B57" s="145" t="s">
        <v>356</v>
      </c>
      <c r="C57" s="145" t="s">
        <v>387</v>
      </c>
      <c r="D57" s="145" t="s">
        <v>351</v>
      </c>
      <c r="E57" s="344"/>
      <c r="F57" s="147"/>
      <c r="G57" s="147" t="s">
        <v>935</v>
      </c>
      <c r="H57" s="748">
        <v>5</v>
      </c>
      <c r="I57" s="748">
        <v>10</v>
      </c>
      <c r="J57" s="626">
        <f>(I57+H57)/2</f>
        <v>7.5</v>
      </c>
      <c r="K57" s="404" t="s">
        <v>50</v>
      </c>
      <c r="L57" s="763">
        <v>1</v>
      </c>
      <c r="M57" s="404" t="s">
        <v>48</v>
      </c>
      <c r="N57" s="147" t="s">
        <v>937</v>
      </c>
    </row>
    <row r="58" spans="1:14" s="7" customFormat="1" ht="62.5" x14ac:dyDescent="0.35">
      <c r="A58" s="145" t="s">
        <v>360</v>
      </c>
      <c r="B58" s="145" t="s">
        <v>356</v>
      </c>
      <c r="C58" s="145" t="s">
        <v>387</v>
      </c>
      <c r="D58" s="145" t="s">
        <v>352</v>
      </c>
      <c r="E58" s="344"/>
      <c r="F58" s="147"/>
      <c r="G58" s="147" t="s">
        <v>936</v>
      </c>
      <c r="H58" s="748">
        <v>4</v>
      </c>
      <c r="I58" s="748">
        <v>9</v>
      </c>
      <c r="J58" s="748">
        <f>(I58+H58)/2</f>
        <v>6.5</v>
      </c>
      <c r="K58" s="748" t="s">
        <v>50</v>
      </c>
      <c r="L58" s="763">
        <v>1</v>
      </c>
      <c r="M58" s="404" t="s">
        <v>48</v>
      </c>
      <c r="N58" s="147" t="s">
        <v>938</v>
      </c>
    </row>
    <row r="59" spans="1:14" s="7" customFormat="1" ht="37.5" x14ac:dyDescent="0.35">
      <c r="A59" s="145" t="s">
        <v>360</v>
      </c>
      <c r="B59" s="145" t="s">
        <v>356</v>
      </c>
      <c r="C59" s="145" t="s">
        <v>387</v>
      </c>
      <c r="D59" s="145" t="s">
        <v>354</v>
      </c>
      <c r="E59" s="344"/>
      <c r="F59" s="147"/>
      <c r="G59" s="147" t="s">
        <v>939</v>
      </c>
      <c r="H59" s="748">
        <v>2</v>
      </c>
      <c r="I59" s="748">
        <v>3</v>
      </c>
      <c r="J59" s="748">
        <f>(I59+H59)/2</f>
        <v>2.5</v>
      </c>
      <c r="K59" s="748" t="s">
        <v>50</v>
      </c>
      <c r="L59" s="763">
        <v>1</v>
      </c>
      <c r="M59" s="404" t="s">
        <v>48</v>
      </c>
      <c r="N59" s="147" t="s">
        <v>940</v>
      </c>
    </row>
    <row r="60" spans="1:14" s="7" customFormat="1" x14ac:dyDescent="0.35">
      <c r="A60" s="142" t="s">
        <v>360</v>
      </c>
      <c r="B60" s="142" t="s">
        <v>356</v>
      </c>
      <c r="C60" s="142" t="s">
        <v>350</v>
      </c>
      <c r="D60" s="142"/>
      <c r="E60" s="142"/>
      <c r="F60" s="142"/>
      <c r="G60" s="253" t="s">
        <v>434</v>
      </c>
      <c r="H60" s="776"/>
      <c r="I60" s="776"/>
      <c r="J60" s="768"/>
      <c r="K60" s="769"/>
      <c r="L60" s="777"/>
      <c r="M60" s="769"/>
      <c r="N60" s="253"/>
    </row>
    <row r="61" spans="1:14" s="7" customFormat="1" ht="37.5" x14ac:dyDescent="0.35">
      <c r="A61" s="145" t="s">
        <v>360</v>
      </c>
      <c r="B61" s="145" t="s">
        <v>356</v>
      </c>
      <c r="C61" s="145" t="s">
        <v>350</v>
      </c>
      <c r="D61" s="145" t="s">
        <v>387</v>
      </c>
      <c r="E61" s="344"/>
      <c r="F61" s="147"/>
      <c r="G61" s="147" t="s">
        <v>841</v>
      </c>
      <c r="H61" s="748">
        <v>100</v>
      </c>
      <c r="I61" s="748">
        <v>140</v>
      </c>
      <c r="J61" s="748">
        <f>(I61+H61)/2</f>
        <v>120</v>
      </c>
      <c r="K61" s="414" t="s">
        <v>215</v>
      </c>
      <c r="L61" s="763">
        <v>1</v>
      </c>
      <c r="M61" s="404" t="s">
        <v>48</v>
      </c>
      <c r="N61" s="147" t="s">
        <v>941</v>
      </c>
    </row>
    <row r="62" spans="1:14" s="7" customFormat="1" ht="25" x14ac:dyDescent="0.35">
      <c r="A62" s="145" t="s">
        <v>360</v>
      </c>
      <c r="B62" s="145" t="s">
        <v>356</v>
      </c>
      <c r="C62" s="145" t="s">
        <v>350</v>
      </c>
      <c r="D62" s="145" t="s">
        <v>350</v>
      </c>
      <c r="E62" s="344"/>
      <c r="F62" s="147"/>
      <c r="G62" s="147" t="s">
        <v>842</v>
      </c>
      <c r="H62" s="748">
        <v>100</v>
      </c>
      <c r="I62" s="748">
        <v>120</v>
      </c>
      <c r="J62" s="748">
        <f>(I62+H62)/2</f>
        <v>110</v>
      </c>
      <c r="K62" s="414" t="s">
        <v>215</v>
      </c>
      <c r="L62" s="763">
        <v>1</v>
      </c>
      <c r="M62" s="404" t="s">
        <v>48</v>
      </c>
      <c r="N62" s="147" t="s">
        <v>934</v>
      </c>
    </row>
    <row r="63" spans="1:14" s="7" customFormat="1" ht="50" x14ac:dyDescent="0.35">
      <c r="A63" s="145" t="s">
        <v>360</v>
      </c>
      <c r="B63" s="145" t="s">
        <v>356</v>
      </c>
      <c r="C63" s="145" t="s">
        <v>350</v>
      </c>
      <c r="D63" s="145" t="s">
        <v>351</v>
      </c>
      <c r="E63" s="69"/>
      <c r="F63" s="69"/>
      <c r="G63" s="147" t="s">
        <v>942</v>
      </c>
      <c r="H63" s="779">
        <v>0.11</v>
      </c>
      <c r="I63" s="779">
        <v>0.14000000000000001</v>
      </c>
      <c r="J63" s="748">
        <f>(I63+H63)/2</f>
        <v>0.125</v>
      </c>
      <c r="K63" s="779" t="s">
        <v>50</v>
      </c>
      <c r="L63" s="764">
        <v>24</v>
      </c>
      <c r="M63" s="778" t="s">
        <v>48</v>
      </c>
      <c r="N63" s="147" t="s">
        <v>943</v>
      </c>
    </row>
    <row r="64" spans="1:14" s="7" customFormat="1" ht="11.25" customHeight="1" x14ac:dyDescent="0.35">
      <c r="A64" s="158"/>
      <c r="B64" s="158"/>
      <c r="C64" s="158"/>
      <c r="D64" s="158"/>
      <c r="E64" s="159"/>
      <c r="F64" s="160"/>
      <c r="G64" s="161"/>
      <c r="H64" s="162"/>
      <c r="I64" s="163"/>
      <c r="J64" s="163"/>
      <c r="K64" s="163"/>
      <c r="L64" s="164"/>
      <c r="M64" s="165"/>
      <c r="N64" s="166"/>
    </row>
    <row r="65" spans="1:14" s="7" customFormat="1" ht="11.25" customHeight="1" x14ac:dyDescent="0.25">
      <c r="A65" s="780"/>
      <c r="B65" s="781"/>
      <c r="C65" s="781"/>
      <c r="D65" s="782"/>
      <c r="E65" s="782"/>
      <c r="F65" s="781"/>
      <c r="G65" s="783"/>
      <c r="H65" s="784"/>
      <c r="I65" s="784"/>
      <c r="J65" s="785"/>
      <c r="K65" s="786"/>
      <c r="L65" s="787"/>
      <c r="M65" s="787"/>
      <c r="N65" s="787"/>
    </row>
    <row r="66" spans="1:14" s="7" customFormat="1" ht="11.25" customHeight="1" x14ac:dyDescent="0.35">
      <c r="A66" s="788"/>
      <c r="B66" s="789"/>
      <c r="C66" s="790"/>
      <c r="D66" s="789"/>
      <c r="E66" s="789"/>
      <c r="F66" s="791"/>
      <c r="G66" s="792"/>
      <c r="H66" s="793"/>
      <c r="I66" s="793"/>
      <c r="J66" s="41"/>
      <c r="K66" s="41"/>
      <c r="L66" s="41"/>
      <c r="M66" s="41"/>
      <c r="N66" s="42"/>
    </row>
    <row r="67" spans="1:14" s="7" customFormat="1" ht="11.25" customHeight="1" x14ac:dyDescent="0.35">
      <c r="A67" s="788"/>
      <c r="B67" s="789"/>
      <c r="C67" s="790"/>
      <c r="D67" s="789"/>
      <c r="E67" s="789"/>
      <c r="F67" s="791"/>
      <c r="G67" s="792"/>
      <c r="H67" s="793"/>
      <c r="I67" s="793"/>
      <c r="J67" s="41"/>
      <c r="K67" s="41"/>
      <c r="L67" s="41"/>
      <c r="M67" s="41"/>
      <c r="N67" s="42"/>
    </row>
    <row r="68" spans="1:14" s="7" customFormat="1" ht="11.25" customHeight="1" x14ac:dyDescent="0.35">
      <c r="A68" s="788"/>
      <c r="B68" s="789"/>
      <c r="C68" s="790"/>
      <c r="D68" s="789"/>
      <c r="E68" s="789"/>
      <c r="F68" s="791"/>
      <c r="G68" s="792"/>
      <c r="H68" s="793"/>
      <c r="I68" s="793"/>
      <c r="J68" s="41"/>
      <c r="K68" s="41"/>
      <c r="L68" s="41"/>
      <c r="M68" s="41"/>
      <c r="N68" s="42"/>
    </row>
    <row r="69" spans="1:14" s="7" customFormat="1" ht="11.25" customHeight="1" x14ac:dyDescent="0.35">
      <c r="A69" s="10"/>
      <c r="B69" s="11"/>
      <c r="C69" s="12"/>
      <c r="D69" s="11"/>
      <c r="E69" s="11"/>
      <c r="F69" s="9"/>
      <c r="G69" s="14"/>
      <c r="H69" s="62"/>
      <c r="I69" s="62"/>
      <c r="J69" s="45"/>
      <c r="K69" s="45"/>
      <c r="L69" s="45"/>
      <c r="M69" s="45"/>
      <c r="N69" s="47"/>
    </row>
    <row r="70" spans="1:14" s="7" customFormat="1" ht="11.25" customHeight="1" x14ac:dyDescent="0.35">
      <c r="A70" s="10"/>
      <c r="B70" s="11"/>
      <c r="C70" s="12"/>
      <c r="D70" s="11"/>
      <c r="E70" s="11"/>
      <c r="F70" s="9"/>
      <c r="G70" s="14"/>
      <c r="H70" s="62"/>
      <c r="I70" s="62"/>
      <c r="J70" s="45"/>
      <c r="K70" s="45"/>
      <c r="L70" s="45"/>
      <c r="M70" s="45"/>
      <c r="N70" s="47"/>
    </row>
    <row r="71" spans="1:14" s="7" customFormat="1" ht="11.25" customHeight="1" x14ac:dyDescent="0.35">
      <c r="A71" s="10"/>
      <c r="B71" s="11"/>
      <c r="C71" s="12"/>
      <c r="D71" s="11"/>
      <c r="E71" s="11"/>
      <c r="F71" s="9"/>
      <c r="G71" s="14"/>
      <c r="H71" s="62"/>
      <c r="I71" s="62"/>
      <c r="J71" s="45"/>
      <c r="K71" s="45"/>
      <c r="L71" s="45"/>
      <c r="M71" s="45"/>
      <c r="N71" s="47"/>
    </row>
    <row r="72" spans="1:14" s="7" customFormat="1" ht="11.25" customHeight="1" x14ac:dyDescent="0.35">
      <c r="A72" s="10"/>
      <c r="B72" s="11"/>
      <c r="C72" s="12"/>
      <c r="D72" s="11"/>
      <c r="E72" s="11"/>
      <c r="F72" s="9"/>
      <c r="G72" s="14"/>
      <c r="H72" s="62"/>
      <c r="I72" s="62"/>
      <c r="J72" s="45"/>
      <c r="K72" s="45"/>
      <c r="L72" s="45"/>
      <c r="M72" s="45"/>
      <c r="N72" s="47"/>
    </row>
    <row r="73" spans="1:14" s="7" customFormat="1" ht="11.25" customHeight="1" x14ac:dyDescent="0.35">
      <c r="A73" s="10"/>
      <c r="B73" s="11"/>
      <c r="C73" s="12"/>
      <c r="D73" s="11"/>
      <c r="E73" s="11"/>
      <c r="F73" s="9"/>
      <c r="G73" s="14"/>
      <c r="H73" s="62"/>
      <c r="I73" s="62"/>
      <c r="J73" s="45"/>
      <c r="K73" s="45"/>
      <c r="L73" s="45"/>
      <c r="M73" s="45"/>
      <c r="N73" s="47"/>
    </row>
    <row r="74" spans="1:14" s="7" customFormat="1" ht="11.25" customHeight="1" x14ac:dyDescent="0.35">
      <c r="A74" s="10"/>
      <c r="B74" s="11"/>
      <c r="C74" s="12"/>
      <c r="D74" s="11"/>
      <c r="E74" s="11"/>
      <c r="F74" s="9"/>
      <c r="G74" s="14"/>
      <c r="H74" s="62"/>
      <c r="I74" s="62"/>
      <c r="J74" s="45"/>
      <c r="K74" s="45"/>
      <c r="L74" s="45"/>
      <c r="M74" s="45"/>
      <c r="N74" s="47"/>
    </row>
    <row r="75" spans="1:14" s="7" customFormat="1" ht="11.25" customHeight="1" x14ac:dyDescent="0.35">
      <c r="A75" s="10"/>
      <c r="B75" s="11"/>
      <c r="C75" s="12"/>
      <c r="D75" s="11"/>
      <c r="E75" s="11"/>
      <c r="F75" s="9"/>
      <c r="G75" s="14"/>
      <c r="H75" s="62"/>
      <c r="I75" s="62"/>
      <c r="J75" s="45"/>
      <c r="K75" s="45"/>
      <c r="L75" s="45"/>
      <c r="M75" s="45"/>
      <c r="N75" s="47"/>
    </row>
    <row r="76" spans="1:14" s="7" customFormat="1" ht="11.25" customHeight="1" x14ac:dyDescent="0.35">
      <c r="A76" s="10"/>
      <c r="B76" s="11"/>
      <c r="C76" s="12"/>
      <c r="D76" s="11"/>
      <c r="E76" s="11"/>
      <c r="F76" s="9"/>
      <c r="G76" s="14"/>
      <c r="H76" s="62"/>
      <c r="I76" s="62"/>
      <c r="J76" s="45"/>
      <c r="K76" s="45"/>
      <c r="L76" s="45"/>
      <c r="M76" s="45"/>
      <c r="N76" s="47"/>
    </row>
    <row r="77" spans="1:14" s="7" customFormat="1" ht="11.25" customHeight="1" x14ac:dyDescent="0.35">
      <c r="A77" s="10"/>
      <c r="B77" s="11"/>
      <c r="C77" s="12"/>
      <c r="D77" s="11"/>
      <c r="E77" s="11"/>
      <c r="F77" s="9"/>
      <c r="G77" s="14"/>
      <c r="H77" s="62"/>
      <c r="I77" s="62"/>
      <c r="J77" s="45"/>
      <c r="K77" s="45"/>
      <c r="L77" s="45"/>
      <c r="M77" s="45"/>
      <c r="N77" s="47"/>
    </row>
    <row r="78" spans="1:14" s="7" customFormat="1" ht="11.25" customHeight="1" x14ac:dyDescent="0.35">
      <c r="A78" s="10"/>
      <c r="B78" s="11"/>
      <c r="C78" s="12"/>
      <c r="D78" s="11"/>
      <c r="E78" s="11"/>
      <c r="F78" s="9"/>
      <c r="G78" s="14"/>
      <c r="H78" s="62"/>
      <c r="I78" s="62"/>
      <c r="J78" s="45"/>
      <c r="K78" s="45"/>
      <c r="L78" s="45"/>
      <c r="M78" s="45"/>
      <c r="N78" s="47"/>
    </row>
    <row r="79" spans="1:14" s="7" customFormat="1" ht="11.25" customHeight="1" x14ac:dyDescent="0.35">
      <c r="A79" s="10"/>
      <c r="B79" s="11"/>
      <c r="C79" s="12"/>
      <c r="D79" s="11"/>
      <c r="E79" s="11"/>
      <c r="F79" s="9"/>
      <c r="G79" s="14"/>
      <c r="H79" s="62"/>
      <c r="I79" s="62"/>
      <c r="J79" s="45"/>
      <c r="K79" s="45"/>
      <c r="L79" s="45"/>
      <c r="M79" s="45"/>
      <c r="N79" s="47"/>
    </row>
    <row r="80" spans="1:14" s="7" customFormat="1" ht="11.25" customHeight="1" x14ac:dyDescent="0.35">
      <c r="A80" s="10"/>
      <c r="B80" s="11"/>
      <c r="C80" s="12"/>
      <c r="D80" s="11"/>
      <c r="E80" s="11"/>
      <c r="F80" s="9"/>
      <c r="G80" s="14"/>
      <c r="H80" s="62"/>
      <c r="I80" s="62"/>
      <c r="J80" s="45"/>
      <c r="K80" s="45"/>
      <c r="L80" s="45"/>
      <c r="M80" s="45"/>
      <c r="N80" s="47"/>
    </row>
    <row r="81" spans="1:14" s="7" customFormat="1" ht="11.25" customHeight="1" x14ac:dyDescent="0.35">
      <c r="A81" s="10"/>
      <c r="B81" s="11"/>
      <c r="C81" s="12"/>
      <c r="D81" s="11"/>
      <c r="E81" s="11"/>
      <c r="F81" s="9"/>
      <c r="G81" s="14"/>
      <c r="H81" s="62"/>
      <c r="I81" s="62"/>
      <c r="J81" s="45"/>
      <c r="K81" s="45"/>
      <c r="L81" s="45"/>
      <c r="M81" s="45"/>
      <c r="N81" s="47"/>
    </row>
    <row r="82" spans="1:14" s="7" customFormat="1" ht="11.25" customHeight="1" x14ac:dyDescent="0.35">
      <c r="A82" s="10"/>
      <c r="B82" s="11"/>
      <c r="C82" s="12"/>
      <c r="D82" s="11"/>
      <c r="E82" s="11"/>
      <c r="F82" s="9"/>
      <c r="G82" s="14"/>
      <c r="H82" s="62"/>
      <c r="I82" s="62"/>
      <c r="J82" s="45"/>
      <c r="K82" s="45"/>
      <c r="L82" s="45"/>
      <c r="M82" s="45"/>
      <c r="N82" s="47"/>
    </row>
    <row r="83" spans="1:14" s="7" customFormat="1" ht="11.25" customHeight="1" x14ac:dyDescent="0.35">
      <c r="A83" s="10"/>
      <c r="B83" s="11"/>
      <c r="C83" s="12"/>
      <c r="D83" s="11"/>
      <c r="E83" s="11"/>
      <c r="F83" s="9"/>
      <c r="G83" s="14"/>
      <c r="H83" s="62"/>
      <c r="I83" s="62"/>
      <c r="J83" s="45"/>
      <c r="K83" s="45"/>
      <c r="L83" s="45"/>
      <c r="M83" s="45"/>
      <c r="N83" s="47"/>
    </row>
    <row r="84" spans="1:14" s="7" customFormat="1" ht="11.25" customHeight="1" x14ac:dyDescent="0.35">
      <c r="A84" s="10"/>
      <c r="B84" s="11"/>
      <c r="C84" s="12"/>
      <c r="D84" s="11"/>
      <c r="E84" s="11"/>
      <c r="F84" s="9"/>
      <c r="G84" s="14"/>
      <c r="H84" s="62"/>
      <c r="I84" s="62"/>
      <c r="J84" s="45"/>
      <c r="K84" s="45"/>
      <c r="L84" s="45"/>
      <c r="M84" s="45"/>
      <c r="N84" s="47"/>
    </row>
    <row r="85" spans="1:14" s="7" customFormat="1" ht="11.25" customHeight="1" x14ac:dyDescent="0.35">
      <c r="A85" s="10"/>
      <c r="B85" s="11"/>
      <c r="C85" s="12"/>
      <c r="D85" s="11"/>
      <c r="E85" s="11"/>
      <c r="F85" s="9"/>
      <c r="G85" s="14"/>
      <c r="H85" s="62"/>
      <c r="I85" s="62"/>
      <c r="J85" s="45"/>
      <c r="K85" s="45"/>
      <c r="L85" s="45"/>
      <c r="M85" s="45"/>
      <c r="N85" s="47"/>
    </row>
    <row r="86" spans="1:14" s="7" customFormat="1" ht="11.25" customHeight="1" x14ac:dyDescent="0.35">
      <c r="A86" s="10"/>
      <c r="B86" s="11"/>
      <c r="C86" s="12"/>
      <c r="D86" s="11"/>
      <c r="E86" s="11"/>
      <c r="F86" s="9"/>
      <c r="G86" s="14"/>
      <c r="H86" s="62"/>
      <c r="I86" s="62"/>
      <c r="J86" s="45"/>
      <c r="K86" s="45"/>
      <c r="L86" s="45"/>
      <c r="M86" s="45"/>
      <c r="N86" s="47"/>
    </row>
    <row r="87" spans="1:14" s="7" customFormat="1" ht="11.25" customHeight="1" x14ac:dyDescent="0.35">
      <c r="A87" s="10"/>
      <c r="B87" s="11"/>
      <c r="C87" s="12"/>
      <c r="D87" s="11"/>
      <c r="E87" s="11"/>
      <c r="F87" s="9"/>
      <c r="G87" s="14"/>
      <c r="H87" s="62"/>
      <c r="I87" s="62"/>
      <c r="J87" s="45"/>
      <c r="K87" s="45"/>
      <c r="L87" s="45"/>
      <c r="M87" s="45"/>
      <c r="N87" s="47"/>
    </row>
    <row r="88" spans="1:14" s="7" customFormat="1" ht="11.25" customHeight="1" x14ac:dyDescent="0.35">
      <c r="A88" s="10"/>
      <c r="B88" s="11"/>
      <c r="C88" s="12"/>
      <c r="D88" s="11"/>
      <c r="E88" s="11"/>
      <c r="F88" s="9"/>
      <c r="G88" s="14"/>
      <c r="H88" s="62"/>
      <c r="I88" s="62"/>
      <c r="J88" s="45"/>
      <c r="K88" s="45"/>
      <c r="L88" s="45"/>
      <c r="M88" s="45"/>
      <c r="N88" s="47"/>
    </row>
    <row r="89" spans="1:14" s="7" customFormat="1" ht="11.25" customHeight="1" x14ac:dyDescent="0.35">
      <c r="A89" s="10"/>
      <c r="B89" s="11"/>
      <c r="C89" s="12"/>
      <c r="D89" s="11"/>
      <c r="E89" s="11"/>
      <c r="F89" s="9"/>
      <c r="G89" s="14"/>
      <c r="H89" s="62"/>
      <c r="I89" s="62"/>
      <c r="J89" s="45"/>
      <c r="K89" s="45"/>
      <c r="L89" s="45"/>
      <c r="M89" s="45"/>
      <c r="N89" s="47"/>
    </row>
    <row r="90" spans="1:14" s="7" customFormat="1" ht="11.25" customHeight="1" x14ac:dyDescent="0.35">
      <c r="A90" s="10"/>
      <c r="B90" s="11"/>
      <c r="C90" s="12"/>
      <c r="D90" s="11"/>
      <c r="E90" s="11"/>
      <c r="F90" s="9"/>
      <c r="G90" s="14"/>
      <c r="H90" s="62"/>
      <c r="I90" s="62"/>
      <c r="J90" s="45"/>
      <c r="K90" s="45"/>
      <c r="L90" s="45"/>
      <c r="M90" s="45"/>
      <c r="N90" s="47"/>
    </row>
    <row r="91" spans="1:14" s="7" customFormat="1" ht="11.25" customHeight="1" x14ac:dyDescent="0.35">
      <c r="A91" s="10"/>
      <c r="B91" s="11"/>
      <c r="C91" s="12"/>
      <c r="D91" s="11"/>
      <c r="E91" s="11"/>
      <c r="F91" s="9"/>
      <c r="G91" s="14"/>
      <c r="H91" s="62"/>
      <c r="I91" s="62"/>
      <c r="J91" s="45"/>
      <c r="K91" s="45"/>
      <c r="L91" s="45"/>
      <c r="M91" s="45"/>
      <c r="N91" s="47"/>
    </row>
    <row r="92" spans="1:14" s="7" customFormat="1" ht="11.25" customHeight="1" x14ac:dyDescent="0.35">
      <c r="A92" s="10"/>
      <c r="B92" s="11"/>
      <c r="C92" s="12"/>
      <c r="D92" s="11"/>
      <c r="E92" s="11"/>
      <c r="F92" s="9"/>
      <c r="G92" s="14"/>
      <c r="H92" s="62"/>
      <c r="I92" s="62"/>
      <c r="J92" s="45"/>
      <c r="K92" s="45"/>
      <c r="L92" s="45"/>
      <c r="M92" s="45"/>
      <c r="N92" s="47"/>
    </row>
    <row r="93" spans="1:14" s="7" customFormat="1" ht="11.25" customHeight="1" x14ac:dyDescent="0.35">
      <c r="A93" s="10"/>
      <c r="B93" s="11"/>
      <c r="C93" s="12"/>
      <c r="D93" s="11"/>
      <c r="E93" s="11"/>
      <c r="F93" s="9"/>
      <c r="G93" s="14"/>
      <c r="H93" s="62"/>
      <c r="I93" s="62"/>
      <c r="J93" s="45"/>
      <c r="K93" s="45"/>
      <c r="L93" s="45"/>
      <c r="M93" s="45"/>
      <c r="N93" s="47"/>
    </row>
    <row r="94" spans="1:14" s="7" customFormat="1" ht="11.25" customHeight="1" x14ac:dyDescent="0.35">
      <c r="A94" s="10"/>
      <c r="B94" s="11"/>
      <c r="C94" s="12"/>
      <c r="D94" s="11"/>
      <c r="E94" s="11"/>
      <c r="F94" s="9"/>
      <c r="G94" s="14"/>
      <c r="H94" s="62"/>
      <c r="I94" s="62"/>
      <c r="J94" s="45"/>
      <c r="K94" s="45"/>
      <c r="L94" s="45"/>
      <c r="M94" s="45"/>
      <c r="N94" s="47"/>
    </row>
    <row r="95" spans="1:14" s="7" customFormat="1" ht="11.25" customHeight="1" x14ac:dyDescent="0.35">
      <c r="A95" s="10"/>
      <c r="B95" s="11"/>
      <c r="C95" s="12"/>
      <c r="D95" s="11"/>
      <c r="E95" s="11"/>
      <c r="F95" s="9"/>
      <c r="G95" s="14"/>
      <c r="H95" s="62"/>
      <c r="I95" s="62"/>
      <c r="J95" s="45"/>
      <c r="K95" s="45"/>
      <c r="L95" s="45"/>
      <c r="M95" s="45"/>
      <c r="N95" s="47"/>
    </row>
    <row r="96" spans="1:14" s="7" customFormat="1" ht="11.25" customHeight="1" x14ac:dyDescent="0.35">
      <c r="A96" s="10"/>
      <c r="B96" s="11"/>
      <c r="C96" s="12"/>
      <c r="D96" s="11"/>
      <c r="E96" s="11"/>
      <c r="F96" s="9"/>
      <c r="G96" s="14"/>
      <c r="H96" s="62"/>
      <c r="I96" s="62"/>
      <c r="J96" s="45"/>
      <c r="K96" s="45"/>
      <c r="L96" s="45"/>
      <c r="M96" s="45"/>
      <c r="N96" s="47"/>
    </row>
    <row r="97" spans="1:14" s="7" customFormat="1" ht="11.25" customHeight="1" x14ac:dyDescent="0.35">
      <c r="A97" s="10"/>
      <c r="B97" s="11"/>
      <c r="C97" s="12"/>
      <c r="D97" s="11"/>
      <c r="E97" s="11"/>
      <c r="F97" s="9"/>
      <c r="G97" s="14"/>
      <c r="H97" s="62"/>
      <c r="I97" s="62"/>
      <c r="J97" s="45"/>
      <c r="K97" s="45"/>
      <c r="L97" s="45"/>
      <c r="M97" s="45"/>
      <c r="N97" s="47"/>
    </row>
    <row r="98" spans="1:14" s="7" customFormat="1" ht="11.25" customHeight="1" x14ac:dyDescent="0.35">
      <c r="A98" s="10"/>
      <c r="B98" s="11"/>
      <c r="C98" s="12"/>
      <c r="D98" s="11"/>
      <c r="E98" s="11"/>
      <c r="F98" s="9"/>
      <c r="G98" s="14"/>
      <c r="H98" s="62"/>
      <c r="I98" s="62"/>
      <c r="J98" s="45"/>
      <c r="K98" s="45"/>
      <c r="L98" s="45"/>
      <c r="M98" s="45"/>
      <c r="N98" s="47"/>
    </row>
    <row r="99" spans="1:14" s="7" customFormat="1" ht="11.25" customHeight="1" x14ac:dyDescent="0.35">
      <c r="A99" s="10"/>
      <c r="B99" s="11"/>
      <c r="C99" s="12"/>
      <c r="D99" s="11"/>
      <c r="E99" s="11"/>
      <c r="F99" s="9"/>
      <c r="G99" s="14"/>
      <c r="H99" s="62"/>
      <c r="I99" s="62"/>
      <c r="J99" s="45"/>
      <c r="K99" s="45"/>
      <c r="L99" s="45"/>
      <c r="M99" s="45"/>
      <c r="N99" s="47"/>
    </row>
    <row r="100" spans="1:14" s="7" customFormat="1" ht="11.25" customHeight="1" x14ac:dyDescent="0.35">
      <c r="A100" s="10"/>
      <c r="B100" s="11"/>
      <c r="C100" s="12"/>
      <c r="D100" s="11"/>
      <c r="E100" s="11"/>
      <c r="F100" s="9"/>
      <c r="G100" s="14"/>
      <c r="H100" s="62"/>
      <c r="I100" s="62"/>
      <c r="J100" s="45"/>
      <c r="K100" s="45"/>
      <c r="L100" s="45"/>
      <c r="M100" s="45"/>
      <c r="N100" s="47"/>
    </row>
    <row r="101" spans="1:14" s="7" customFormat="1" ht="11.25" customHeight="1" x14ac:dyDescent="0.35">
      <c r="A101" s="10"/>
      <c r="B101" s="11"/>
      <c r="C101" s="12"/>
      <c r="D101" s="11"/>
      <c r="E101" s="11"/>
      <c r="F101" s="9"/>
      <c r="G101" s="14"/>
      <c r="H101" s="62"/>
      <c r="I101" s="62"/>
      <c r="J101" s="45"/>
      <c r="K101" s="45"/>
      <c r="L101" s="45"/>
      <c r="M101" s="45"/>
      <c r="N101" s="47"/>
    </row>
    <row r="102" spans="1:14" s="7" customFormat="1" ht="11.25" customHeight="1" x14ac:dyDescent="0.35">
      <c r="A102" s="10"/>
      <c r="B102" s="11"/>
      <c r="C102" s="12"/>
      <c r="D102" s="11"/>
      <c r="E102" s="11"/>
      <c r="F102" s="9"/>
      <c r="G102" s="14"/>
      <c r="H102" s="62"/>
      <c r="I102" s="62"/>
      <c r="J102" s="45"/>
      <c r="K102" s="45"/>
      <c r="L102" s="45"/>
      <c r="M102" s="45"/>
      <c r="N102" s="47"/>
    </row>
    <row r="103" spans="1:14" s="7" customFormat="1" ht="11.25" customHeight="1" x14ac:dyDescent="0.35">
      <c r="A103" s="10"/>
      <c r="B103" s="11"/>
      <c r="C103" s="12"/>
      <c r="D103" s="11"/>
      <c r="E103" s="11"/>
      <c r="F103" s="9"/>
      <c r="G103" s="14"/>
      <c r="H103" s="62"/>
      <c r="I103" s="62"/>
      <c r="J103" s="45"/>
      <c r="K103" s="45"/>
      <c r="L103" s="45"/>
      <c r="M103" s="45"/>
      <c r="N103" s="47"/>
    </row>
    <row r="104" spans="1:14" s="7" customFormat="1" ht="11.25" customHeight="1" x14ac:dyDescent="0.35">
      <c r="A104" s="10"/>
      <c r="B104" s="11"/>
      <c r="C104" s="12"/>
      <c r="D104" s="11"/>
      <c r="E104" s="11"/>
      <c r="F104" s="9"/>
      <c r="G104" s="14"/>
      <c r="H104" s="62"/>
      <c r="I104" s="62"/>
      <c r="J104" s="45"/>
      <c r="K104" s="45"/>
      <c r="L104" s="45"/>
      <c r="M104" s="45"/>
      <c r="N104" s="47"/>
    </row>
    <row r="105" spans="1:14" s="7" customFormat="1" ht="11.25" customHeight="1" x14ac:dyDescent="0.35">
      <c r="A105" s="10"/>
      <c r="B105" s="11"/>
      <c r="C105" s="12"/>
      <c r="D105" s="11"/>
      <c r="E105" s="11"/>
      <c r="F105" s="9"/>
      <c r="G105" s="14"/>
      <c r="H105" s="62"/>
      <c r="I105" s="62"/>
      <c r="J105" s="45"/>
      <c r="K105" s="45"/>
      <c r="L105" s="45"/>
      <c r="M105" s="45"/>
      <c r="N105" s="47"/>
    </row>
    <row r="106" spans="1:14" s="7" customFormat="1" ht="11.25" customHeight="1" x14ac:dyDescent="0.35">
      <c r="A106" s="10"/>
      <c r="B106" s="11"/>
      <c r="C106" s="12"/>
      <c r="D106" s="11"/>
      <c r="E106" s="11"/>
      <c r="F106" s="9"/>
      <c r="G106" s="14"/>
      <c r="H106" s="62"/>
      <c r="I106" s="62"/>
      <c r="J106" s="45"/>
      <c r="K106" s="45"/>
      <c r="L106" s="45"/>
      <c r="M106" s="45"/>
      <c r="N106" s="47"/>
    </row>
    <row r="107" spans="1:14" s="7" customFormat="1" ht="11.25" customHeight="1" x14ac:dyDescent="0.35">
      <c r="A107" s="10"/>
      <c r="B107" s="11"/>
      <c r="C107" s="12"/>
      <c r="D107" s="11"/>
      <c r="E107" s="11"/>
      <c r="F107" s="9"/>
      <c r="G107" s="14"/>
      <c r="H107" s="62"/>
      <c r="I107" s="62"/>
      <c r="J107" s="45"/>
      <c r="K107" s="45"/>
      <c r="L107" s="45"/>
      <c r="M107" s="45"/>
      <c r="N107" s="47"/>
    </row>
    <row r="108" spans="1:14" s="7" customFormat="1" ht="11.25" customHeight="1" x14ac:dyDescent="0.35">
      <c r="A108" s="10"/>
      <c r="B108" s="11"/>
      <c r="C108" s="12"/>
      <c r="D108" s="11"/>
      <c r="E108" s="11"/>
      <c r="F108" s="9"/>
      <c r="G108" s="14"/>
      <c r="H108" s="62"/>
      <c r="I108" s="62"/>
      <c r="J108" s="45"/>
      <c r="K108" s="45"/>
      <c r="L108" s="45"/>
      <c r="M108" s="45"/>
      <c r="N108" s="47"/>
    </row>
    <row r="109" spans="1:14" s="7" customFormat="1" ht="11.25" customHeight="1" x14ac:dyDescent="0.35">
      <c r="A109" s="10"/>
      <c r="B109" s="11"/>
      <c r="C109" s="12"/>
      <c r="D109" s="11"/>
      <c r="E109" s="11"/>
      <c r="F109" s="9"/>
      <c r="G109" s="14"/>
      <c r="H109" s="62"/>
      <c r="I109" s="62"/>
      <c r="J109" s="45"/>
      <c r="K109" s="45"/>
      <c r="L109" s="45"/>
      <c r="M109" s="45"/>
      <c r="N109" s="47"/>
    </row>
    <row r="110" spans="1:14" s="7" customFormat="1" ht="11.25" customHeight="1" x14ac:dyDescent="0.35">
      <c r="A110" s="10"/>
      <c r="B110" s="11"/>
      <c r="C110" s="12"/>
      <c r="D110" s="11"/>
      <c r="E110" s="11"/>
      <c r="F110" s="9"/>
      <c r="G110" s="14"/>
      <c r="H110" s="62"/>
      <c r="I110" s="62"/>
      <c r="J110" s="45"/>
      <c r="K110" s="45"/>
      <c r="L110" s="45"/>
      <c r="M110" s="45"/>
      <c r="N110" s="47"/>
    </row>
    <row r="111" spans="1:14" s="7" customFormat="1" ht="11.25" customHeight="1" x14ac:dyDescent="0.35">
      <c r="A111" s="10"/>
      <c r="B111" s="11"/>
      <c r="C111" s="12"/>
      <c r="D111" s="11"/>
      <c r="E111" s="11"/>
      <c r="F111" s="9"/>
      <c r="G111" s="14"/>
      <c r="H111" s="62"/>
      <c r="I111" s="62"/>
      <c r="J111" s="45"/>
      <c r="K111" s="45"/>
      <c r="L111" s="45"/>
      <c r="M111" s="45"/>
      <c r="N111" s="47"/>
    </row>
    <row r="112" spans="1:14" s="7" customFormat="1" ht="11.25" customHeight="1" x14ac:dyDescent="0.35">
      <c r="A112" s="10"/>
      <c r="B112" s="11"/>
      <c r="C112" s="12"/>
      <c r="D112" s="11"/>
      <c r="E112" s="11"/>
      <c r="F112" s="9"/>
      <c r="G112" s="14"/>
      <c r="H112" s="62"/>
      <c r="I112" s="62"/>
      <c r="J112" s="45"/>
      <c r="K112" s="45"/>
      <c r="L112" s="45"/>
      <c r="M112" s="45"/>
      <c r="N112" s="47"/>
    </row>
    <row r="113" spans="1:14" s="7" customFormat="1" ht="11.25" customHeight="1" x14ac:dyDescent="0.35">
      <c r="A113" s="10"/>
      <c r="B113" s="11"/>
      <c r="C113" s="12"/>
      <c r="D113" s="11"/>
      <c r="E113" s="11"/>
      <c r="F113" s="9"/>
      <c r="G113" s="14"/>
      <c r="H113" s="62"/>
      <c r="I113" s="62"/>
      <c r="J113" s="45"/>
      <c r="K113" s="45"/>
      <c r="L113" s="45"/>
      <c r="M113" s="45"/>
      <c r="N113" s="47"/>
    </row>
    <row r="114" spans="1:14" s="7" customFormat="1" ht="11.25" customHeight="1" x14ac:dyDescent="0.35">
      <c r="A114" s="10"/>
      <c r="B114" s="11"/>
      <c r="C114" s="12"/>
      <c r="D114" s="11"/>
      <c r="E114" s="11"/>
      <c r="F114" s="9"/>
      <c r="G114" s="14"/>
      <c r="H114" s="62"/>
      <c r="I114" s="62"/>
      <c r="J114" s="45"/>
      <c r="K114" s="45"/>
      <c r="L114" s="45"/>
      <c r="M114" s="45"/>
      <c r="N114" s="47"/>
    </row>
    <row r="115" spans="1:14" s="7" customFormat="1" ht="11.25" customHeight="1" x14ac:dyDescent="0.35">
      <c r="A115" s="10"/>
      <c r="B115" s="11"/>
      <c r="C115" s="12"/>
      <c r="D115" s="11"/>
      <c r="E115" s="11"/>
      <c r="F115" s="9"/>
      <c r="G115" s="14"/>
      <c r="H115" s="62"/>
      <c r="I115" s="62"/>
      <c r="J115" s="45"/>
      <c r="K115" s="45"/>
      <c r="L115" s="45"/>
      <c r="M115" s="45"/>
      <c r="N115" s="47"/>
    </row>
    <row r="116" spans="1:14" s="7" customFormat="1" ht="11.25" customHeight="1" x14ac:dyDescent="0.35">
      <c r="A116" s="10"/>
      <c r="B116" s="11"/>
      <c r="C116" s="12"/>
      <c r="D116" s="11"/>
      <c r="E116" s="11"/>
      <c r="F116" s="9"/>
      <c r="G116" s="14"/>
      <c r="H116" s="62"/>
      <c r="I116" s="62"/>
      <c r="J116" s="45"/>
      <c r="K116" s="45"/>
      <c r="L116" s="45"/>
      <c r="M116" s="45"/>
      <c r="N116" s="47"/>
    </row>
    <row r="117" spans="1:14" s="7" customFormat="1" ht="11.25" customHeight="1" x14ac:dyDescent="0.35">
      <c r="A117" s="10"/>
      <c r="B117" s="11"/>
      <c r="C117" s="12"/>
      <c r="D117" s="11"/>
      <c r="E117" s="11"/>
      <c r="F117" s="9"/>
      <c r="G117" s="14"/>
      <c r="H117" s="62"/>
      <c r="I117" s="62"/>
      <c r="J117" s="45"/>
      <c r="K117" s="45"/>
      <c r="L117" s="45"/>
      <c r="M117" s="45"/>
      <c r="N117" s="47"/>
    </row>
    <row r="118" spans="1:14" s="7" customFormat="1" ht="11.25" customHeight="1" x14ac:dyDescent="0.35">
      <c r="A118" s="10"/>
      <c r="B118" s="11"/>
      <c r="C118" s="12"/>
      <c r="D118" s="11"/>
      <c r="E118" s="11"/>
      <c r="F118" s="9"/>
      <c r="G118" s="14"/>
      <c r="H118" s="62"/>
      <c r="I118" s="62"/>
      <c r="J118" s="45"/>
      <c r="K118" s="45"/>
      <c r="L118" s="45"/>
      <c r="M118" s="45"/>
      <c r="N118" s="47"/>
    </row>
    <row r="119" spans="1:14" s="7" customFormat="1" ht="11.25" customHeight="1" x14ac:dyDescent="0.35">
      <c r="A119" s="10"/>
      <c r="B119" s="11"/>
      <c r="C119" s="12"/>
      <c r="D119" s="11"/>
      <c r="E119" s="11"/>
      <c r="F119" s="9"/>
      <c r="G119" s="14"/>
      <c r="H119" s="62"/>
      <c r="I119" s="62"/>
      <c r="J119" s="45"/>
      <c r="K119" s="45"/>
      <c r="L119" s="45"/>
      <c r="M119" s="45"/>
      <c r="N119" s="47"/>
    </row>
    <row r="120" spans="1:14" s="7" customFormat="1" ht="11.25" customHeight="1" x14ac:dyDescent="0.35">
      <c r="A120" s="10"/>
      <c r="B120" s="11"/>
      <c r="C120" s="12"/>
      <c r="D120" s="11"/>
      <c r="E120" s="11"/>
      <c r="F120" s="9"/>
      <c r="G120" s="14"/>
      <c r="H120" s="62"/>
      <c r="I120" s="62"/>
      <c r="J120" s="45"/>
      <c r="K120" s="45"/>
      <c r="L120" s="45"/>
      <c r="M120" s="45"/>
      <c r="N120" s="47"/>
    </row>
    <row r="121" spans="1:14" s="7" customFormat="1" ht="11.25" customHeight="1" x14ac:dyDescent="0.35">
      <c r="A121" s="10"/>
      <c r="B121" s="11"/>
      <c r="C121" s="12"/>
      <c r="D121" s="11"/>
      <c r="E121" s="11"/>
      <c r="F121" s="9"/>
      <c r="G121" s="14"/>
      <c r="H121" s="62"/>
      <c r="I121" s="62"/>
      <c r="J121" s="45"/>
      <c r="K121" s="45"/>
      <c r="L121" s="45"/>
      <c r="M121" s="45"/>
      <c r="N121" s="47"/>
    </row>
    <row r="122" spans="1:14" s="7" customFormat="1" ht="11.25" customHeight="1" x14ac:dyDescent="0.35">
      <c r="A122" s="10"/>
      <c r="B122" s="11"/>
      <c r="C122" s="12"/>
      <c r="D122" s="11"/>
      <c r="E122" s="11"/>
      <c r="F122" s="9"/>
      <c r="G122" s="14"/>
      <c r="H122" s="62"/>
      <c r="I122" s="62"/>
      <c r="J122" s="45"/>
      <c r="K122" s="45"/>
      <c r="L122" s="45"/>
      <c r="M122" s="45"/>
      <c r="N122" s="47"/>
    </row>
    <row r="123" spans="1:14" s="7" customFormat="1" ht="11.25" customHeight="1" x14ac:dyDescent="0.35">
      <c r="A123" s="10"/>
      <c r="B123" s="11"/>
      <c r="C123" s="12"/>
      <c r="D123" s="11"/>
      <c r="E123" s="11"/>
      <c r="F123" s="9"/>
      <c r="G123" s="14"/>
      <c r="H123" s="62"/>
      <c r="I123" s="62"/>
      <c r="J123" s="45"/>
      <c r="K123" s="45"/>
      <c r="L123" s="45"/>
      <c r="M123" s="45"/>
      <c r="N123" s="47"/>
    </row>
    <row r="124" spans="1:14" s="7" customFormat="1" ht="11.25" customHeight="1" x14ac:dyDescent="0.35">
      <c r="A124" s="10"/>
      <c r="B124" s="11"/>
      <c r="C124" s="12"/>
      <c r="D124" s="11"/>
      <c r="E124" s="11"/>
      <c r="F124" s="9"/>
      <c r="G124" s="14"/>
      <c r="H124" s="62"/>
      <c r="I124" s="62"/>
      <c r="J124" s="45"/>
      <c r="K124" s="45"/>
      <c r="L124" s="45"/>
      <c r="M124" s="45"/>
      <c r="N124" s="47"/>
    </row>
    <row r="125" spans="1:14" s="7" customFormat="1" ht="11.25" customHeight="1" x14ac:dyDescent="0.35">
      <c r="A125" s="10"/>
      <c r="B125" s="11"/>
      <c r="C125" s="12"/>
      <c r="D125" s="11"/>
      <c r="E125" s="11"/>
      <c r="F125" s="9"/>
      <c r="G125" s="14"/>
      <c r="H125" s="62"/>
      <c r="I125" s="62"/>
      <c r="J125" s="45"/>
      <c r="K125" s="45"/>
      <c r="L125" s="45"/>
      <c r="M125" s="45"/>
      <c r="N125" s="47"/>
    </row>
    <row r="126" spans="1:14" s="7" customFormat="1" ht="11.25" customHeight="1" x14ac:dyDescent="0.35">
      <c r="A126" s="10"/>
      <c r="B126" s="11"/>
      <c r="C126" s="12"/>
      <c r="D126" s="11"/>
      <c r="E126" s="11"/>
      <c r="F126" s="9"/>
      <c r="G126" s="14"/>
      <c r="H126" s="62"/>
      <c r="I126" s="62"/>
      <c r="J126" s="45"/>
      <c r="K126" s="45"/>
      <c r="L126" s="45"/>
      <c r="M126" s="45"/>
      <c r="N126" s="47"/>
    </row>
    <row r="127" spans="1:14" s="7" customFormat="1" ht="11.25" customHeight="1" x14ac:dyDescent="0.35">
      <c r="A127" s="10"/>
      <c r="B127" s="11"/>
      <c r="C127" s="12"/>
      <c r="D127" s="11"/>
      <c r="E127" s="11"/>
      <c r="F127" s="9"/>
      <c r="G127" s="14"/>
      <c r="H127" s="62"/>
      <c r="I127" s="62"/>
      <c r="J127" s="45"/>
      <c r="K127" s="45"/>
      <c r="L127" s="45"/>
      <c r="M127" s="45"/>
      <c r="N127" s="47"/>
    </row>
    <row r="128" spans="1:14" s="7" customFormat="1" ht="11.25" customHeight="1" x14ac:dyDescent="0.35">
      <c r="A128" s="10"/>
      <c r="B128" s="11"/>
      <c r="C128" s="12"/>
      <c r="D128" s="11"/>
      <c r="E128" s="11"/>
      <c r="F128" s="9"/>
      <c r="G128" s="14"/>
      <c r="H128" s="62"/>
      <c r="I128" s="62"/>
      <c r="J128" s="45"/>
      <c r="K128" s="45"/>
      <c r="L128" s="45"/>
      <c r="M128" s="45"/>
      <c r="N128" s="47"/>
    </row>
    <row r="129" spans="1:14" s="7" customFormat="1" ht="11.25" customHeight="1" x14ac:dyDescent="0.35">
      <c r="A129" s="10"/>
      <c r="B129" s="11"/>
      <c r="C129" s="12"/>
      <c r="D129" s="11"/>
      <c r="E129" s="11"/>
      <c r="F129" s="9"/>
      <c r="G129" s="14"/>
      <c r="H129" s="62"/>
      <c r="I129" s="62"/>
      <c r="J129" s="45"/>
      <c r="K129" s="45"/>
      <c r="L129" s="45"/>
      <c r="M129" s="45"/>
      <c r="N129" s="47"/>
    </row>
    <row r="130" spans="1:14" s="7" customFormat="1" ht="11.25" customHeight="1" x14ac:dyDescent="0.35">
      <c r="A130" s="10"/>
      <c r="B130" s="11"/>
      <c r="C130" s="12"/>
      <c r="D130" s="11"/>
      <c r="E130" s="11"/>
      <c r="F130" s="9"/>
      <c r="G130" s="14"/>
      <c r="H130" s="62"/>
      <c r="I130" s="62"/>
      <c r="J130" s="45"/>
      <c r="K130" s="45"/>
      <c r="L130" s="45"/>
      <c r="M130" s="45"/>
      <c r="N130" s="47"/>
    </row>
    <row r="131" spans="1:14" s="7" customFormat="1" ht="11.25" customHeight="1" x14ac:dyDescent="0.35">
      <c r="A131" s="10"/>
      <c r="B131" s="11"/>
      <c r="C131" s="12"/>
      <c r="D131" s="11"/>
      <c r="E131" s="11"/>
      <c r="F131" s="9"/>
      <c r="G131" s="14"/>
      <c r="H131" s="62"/>
      <c r="I131" s="62"/>
      <c r="J131" s="45"/>
      <c r="K131" s="45"/>
      <c r="L131" s="45"/>
      <c r="M131" s="45"/>
      <c r="N131" s="47"/>
    </row>
    <row r="132" spans="1:14" s="7" customFormat="1" ht="11.25" customHeight="1" x14ac:dyDescent="0.35">
      <c r="A132" s="10"/>
      <c r="B132" s="11"/>
      <c r="C132" s="12"/>
      <c r="D132" s="11"/>
      <c r="E132" s="11"/>
      <c r="F132" s="9"/>
      <c r="G132" s="14"/>
      <c r="H132" s="62"/>
      <c r="I132" s="62"/>
      <c r="J132" s="45"/>
      <c r="K132" s="45"/>
      <c r="L132" s="45"/>
      <c r="M132" s="45"/>
      <c r="N132" s="47"/>
    </row>
    <row r="133" spans="1:14" s="7" customFormat="1" ht="11.25" customHeight="1" x14ac:dyDescent="0.35">
      <c r="A133" s="10"/>
      <c r="B133" s="11"/>
      <c r="C133" s="12"/>
      <c r="D133" s="11"/>
      <c r="E133" s="11"/>
      <c r="F133" s="9"/>
      <c r="G133" s="14"/>
      <c r="H133" s="62"/>
      <c r="I133" s="62"/>
      <c r="J133" s="45"/>
      <c r="K133" s="45"/>
      <c r="L133" s="45"/>
      <c r="M133" s="45"/>
      <c r="N133" s="47"/>
    </row>
    <row r="134" spans="1:14" s="7" customFormat="1" ht="11.25" customHeight="1" x14ac:dyDescent="0.35">
      <c r="A134" s="10"/>
      <c r="B134" s="11"/>
      <c r="C134" s="12"/>
      <c r="D134" s="11"/>
      <c r="E134" s="11"/>
      <c r="F134" s="9"/>
      <c r="G134" s="14"/>
      <c r="H134" s="62"/>
      <c r="I134" s="62"/>
      <c r="J134" s="45"/>
      <c r="K134" s="45"/>
      <c r="L134" s="45"/>
      <c r="M134" s="45"/>
      <c r="N134" s="47"/>
    </row>
    <row r="135" spans="1:14" s="7" customFormat="1" ht="11.25" customHeight="1" x14ac:dyDescent="0.35">
      <c r="A135" s="10"/>
      <c r="B135" s="11"/>
      <c r="C135" s="12"/>
      <c r="D135" s="11"/>
      <c r="E135" s="11"/>
      <c r="F135" s="9"/>
      <c r="G135" s="14"/>
      <c r="H135" s="62"/>
      <c r="I135" s="62"/>
      <c r="J135" s="45"/>
      <c r="K135" s="45"/>
      <c r="L135" s="45"/>
      <c r="M135" s="45"/>
      <c r="N135" s="47"/>
    </row>
    <row r="136" spans="1:14" s="7" customFormat="1" ht="11.25" customHeight="1" x14ac:dyDescent="0.35">
      <c r="A136" s="10"/>
      <c r="B136" s="11"/>
      <c r="C136" s="12"/>
      <c r="D136" s="11"/>
      <c r="E136" s="11"/>
      <c r="F136" s="9"/>
      <c r="G136" s="14"/>
      <c r="H136" s="62"/>
      <c r="I136" s="62"/>
      <c r="J136" s="45"/>
      <c r="K136" s="45"/>
      <c r="L136" s="45"/>
      <c r="M136" s="45"/>
      <c r="N136" s="47"/>
    </row>
    <row r="137" spans="1:14" s="7" customFormat="1" ht="11.25" customHeight="1" x14ac:dyDescent="0.35">
      <c r="A137" s="10"/>
      <c r="B137" s="11"/>
      <c r="C137" s="12"/>
      <c r="D137" s="11"/>
      <c r="E137" s="11"/>
      <c r="F137" s="9"/>
      <c r="G137" s="14"/>
      <c r="H137" s="62"/>
      <c r="I137" s="62"/>
      <c r="J137" s="45"/>
      <c r="K137" s="45"/>
      <c r="L137" s="45"/>
      <c r="M137" s="45"/>
      <c r="N137" s="47"/>
    </row>
    <row r="138" spans="1:14" s="7" customFormat="1" ht="11.25" customHeight="1" x14ac:dyDescent="0.35">
      <c r="A138" s="10"/>
      <c r="B138" s="11"/>
      <c r="C138" s="12"/>
      <c r="D138" s="11"/>
      <c r="E138" s="11"/>
      <c r="F138" s="9"/>
      <c r="G138" s="14"/>
      <c r="H138" s="62"/>
      <c r="I138" s="62"/>
      <c r="J138" s="45"/>
      <c r="K138" s="45"/>
      <c r="L138" s="45"/>
      <c r="M138" s="45"/>
      <c r="N138" s="47"/>
    </row>
    <row r="139" spans="1:14" s="7" customFormat="1" ht="11.25" customHeight="1" x14ac:dyDescent="0.35">
      <c r="A139" s="10"/>
      <c r="B139" s="11"/>
      <c r="C139" s="12"/>
      <c r="D139" s="11"/>
      <c r="E139" s="11"/>
      <c r="F139" s="9"/>
      <c r="G139" s="14"/>
      <c r="H139" s="62"/>
      <c r="I139" s="62"/>
      <c r="J139" s="45"/>
      <c r="K139" s="45"/>
      <c r="L139" s="45"/>
      <c r="M139" s="45"/>
      <c r="N139" s="47"/>
    </row>
    <row r="140" spans="1:14" s="7" customFormat="1" ht="11.25" customHeight="1" x14ac:dyDescent="0.35">
      <c r="A140" s="10"/>
      <c r="B140" s="11"/>
      <c r="C140" s="12"/>
      <c r="D140" s="11"/>
      <c r="E140" s="11"/>
      <c r="F140" s="9"/>
      <c r="G140" s="14"/>
      <c r="H140" s="62"/>
      <c r="I140" s="62"/>
      <c r="J140" s="45"/>
      <c r="K140" s="45"/>
      <c r="L140" s="45"/>
      <c r="M140" s="45"/>
      <c r="N140" s="47"/>
    </row>
    <row r="141" spans="1:14" s="7" customFormat="1" ht="11.25" customHeight="1" x14ac:dyDescent="0.35">
      <c r="A141" s="10"/>
      <c r="B141" s="11"/>
      <c r="C141" s="12"/>
      <c r="D141" s="11"/>
      <c r="E141" s="11"/>
      <c r="F141" s="9"/>
      <c r="G141" s="14"/>
      <c r="H141" s="62"/>
      <c r="I141" s="62"/>
      <c r="J141" s="45"/>
      <c r="K141" s="45"/>
      <c r="L141" s="45"/>
      <c r="M141" s="45"/>
      <c r="N141" s="47"/>
    </row>
    <row r="142" spans="1:14" s="7" customFormat="1" ht="11.25" customHeight="1" x14ac:dyDescent="0.35">
      <c r="A142" s="10"/>
      <c r="B142" s="11"/>
      <c r="C142" s="12"/>
      <c r="D142" s="11"/>
      <c r="E142" s="11"/>
      <c r="F142" s="9"/>
      <c r="G142" s="14"/>
      <c r="H142" s="62"/>
      <c r="I142" s="62"/>
      <c r="J142" s="45"/>
      <c r="K142" s="45"/>
      <c r="L142" s="45"/>
      <c r="M142" s="45"/>
      <c r="N142" s="47"/>
    </row>
    <row r="143" spans="1:14" s="7" customFormat="1" ht="11.25" customHeight="1" x14ac:dyDescent="0.35">
      <c r="A143" s="10"/>
      <c r="B143" s="11"/>
      <c r="C143" s="12"/>
      <c r="D143" s="11"/>
      <c r="E143" s="11"/>
      <c r="F143" s="9"/>
      <c r="G143" s="14"/>
      <c r="H143" s="62"/>
      <c r="I143" s="62"/>
      <c r="J143" s="45"/>
      <c r="K143" s="45"/>
      <c r="L143" s="45"/>
      <c r="M143" s="45"/>
      <c r="N143" s="47"/>
    </row>
    <row r="144" spans="1:14" s="7" customFormat="1" ht="11.25" customHeight="1" x14ac:dyDescent="0.35">
      <c r="A144" s="10"/>
      <c r="B144" s="11"/>
      <c r="C144" s="12"/>
      <c r="D144" s="11"/>
      <c r="E144" s="11"/>
      <c r="F144" s="9"/>
      <c r="G144" s="14"/>
      <c r="H144" s="62"/>
      <c r="I144" s="62"/>
      <c r="J144" s="45"/>
      <c r="K144" s="45"/>
      <c r="L144" s="45"/>
      <c r="M144" s="45"/>
      <c r="N144" s="47"/>
    </row>
    <row r="145" spans="1:14" s="7" customFormat="1" ht="11.25" customHeight="1" x14ac:dyDescent="0.35">
      <c r="A145" s="10"/>
      <c r="B145" s="11"/>
      <c r="C145" s="12"/>
      <c r="D145" s="11"/>
      <c r="E145" s="11"/>
      <c r="F145" s="9"/>
      <c r="G145" s="14"/>
      <c r="H145" s="62"/>
      <c r="I145" s="62"/>
      <c r="J145" s="45"/>
      <c r="K145" s="45"/>
      <c r="L145" s="45"/>
      <c r="M145" s="45"/>
      <c r="N145" s="47"/>
    </row>
    <row r="146" spans="1:14" s="7" customFormat="1" ht="11.25" customHeight="1" x14ac:dyDescent="0.35">
      <c r="A146" s="10"/>
      <c r="B146" s="11"/>
      <c r="C146" s="12"/>
      <c r="D146" s="11"/>
      <c r="E146" s="11"/>
      <c r="F146" s="9"/>
      <c r="G146" s="14"/>
      <c r="H146" s="62"/>
      <c r="I146" s="62"/>
      <c r="J146" s="45"/>
      <c r="K146" s="45"/>
      <c r="L146" s="45"/>
      <c r="M146" s="45"/>
      <c r="N146" s="47"/>
    </row>
    <row r="147" spans="1:14" s="7" customFormat="1" ht="11.25" customHeight="1" x14ac:dyDescent="0.35">
      <c r="A147" s="10"/>
      <c r="B147" s="11"/>
      <c r="C147" s="12"/>
      <c r="D147" s="11"/>
      <c r="E147" s="11"/>
      <c r="F147" s="9"/>
      <c r="G147" s="14"/>
      <c r="H147" s="62"/>
      <c r="I147" s="62"/>
      <c r="J147" s="45"/>
      <c r="K147" s="45"/>
      <c r="L147" s="45"/>
      <c r="M147" s="45"/>
      <c r="N147" s="47"/>
    </row>
    <row r="148" spans="1:14" s="7" customFormat="1" ht="11.25" customHeight="1" x14ac:dyDescent="0.35">
      <c r="A148" s="10"/>
      <c r="B148" s="11"/>
      <c r="C148" s="12"/>
      <c r="D148" s="11"/>
      <c r="E148" s="11"/>
      <c r="F148" s="9"/>
      <c r="G148" s="14"/>
      <c r="H148" s="62"/>
      <c r="I148" s="62"/>
      <c r="J148" s="45"/>
      <c r="K148" s="45"/>
      <c r="L148" s="45"/>
      <c r="M148" s="45"/>
      <c r="N148" s="47"/>
    </row>
    <row r="149" spans="1:14" s="7" customFormat="1" ht="11.25" customHeight="1" x14ac:dyDescent="0.35">
      <c r="A149" s="10"/>
      <c r="B149" s="11"/>
      <c r="C149" s="12"/>
      <c r="D149" s="11"/>
      <c r="E149" s="11"/>
      <c r="F149" s="9"/>
      <c r="G149" s="14"/>
      <c r="H149" s="62"/>
      <c r="I149" s="62"/>
      <c r="J149" s="45"/>
      <c r="K149" s="45"/>
      <c r="L149" s="45"/>
      <c r="M149" s="45"/>
      <c r="N149" s="47"/>
    </row>
    <row r="150" spans="1:14" s="7" customFormat="1" ht="11.25" customHeight="1" x14ac:dyDescent="0.35">
      <c r="A150" s="10"/>
      <c r="B150" s="11"/>
      <c r="C150" s="12"/>
      <c r="D150" s="11"/>
      <c r="E150" s="11"/>
      <c r="F150" s="9"/>
      <c r="G150" s="14"/>
      <c r="H150" s="62"/>
      <c r="I150" s="62"/>
      <c r="J150" s="45"/>
      <c r="K150" s="45"/>
      <c r="L150" s="45"/>
      <c r="M150" s="45"/>
      <c r="N150" s="47"/>
    </row>
    <row r="151" spans="1:14" s="7" customFormat="1" ht="11.25" customHeight="1" x14ac:dyDescent="0.35">
      <c r="A151" s="10"/>
      <c r="B151" s="11"/>
      <c r="C151" s="12"/>
      <c r="D151" s="11"/>
      <c r="E151" s="11"/>
      <c r="F151" s="9"/>
      <c r="G151" s="14"/>
      <c r="H151" s="62"/>
      <c r="I151" s="62"/>
      <c r="J151" s="45"/>
      <c r="K151" s="45"/>
      <c r="L151" s="45"/>
      <c r="M151" s="45"/>
      <c r="N151" s="47"/>
    </row>
    <row r="152" spans="1:14" s="7" customFormat="1" ht="11.25" customHeight="1" x14ac:dyDescent="0.35">
      <c r="A152" s="10"/>
      <c r="B152" s="11"/>
      <c r="C152" s="12"/>
      <c r="D152" s="11"/>
      <c r="E152" s="11"/>
      <c r="F152" s="9"/>
      <c r="G152" s="14"/>
      <c r="H152" s="62"/>
      <c r="I152" s="62"/>
      <c r="J152" s="45"/>
      <c r="K152" s="45"/>
      <c r="L152" s="45"/>
      <c r="M152" s="45"/>
      <c r="N152" s="47"/>
    </row>
    <row r="153" spans="1:14" s="7" customFormat="1" ht="11.25" customHeight="1" x14ac:dyDescent="0.35">
      <c r="A153" s="10"/>
      <c r="B153" s="11"/>
      <c r="C153" s="12"/>
      <c r="D153" s="11"/>
      <c r="E153" s="11"/>
      <c r="F153" s="9"/>
      <c r="G153" s="14"/>
      <c r="H153" s="62"/>
      <c r="I153" s="62"/>
      <c r="J153" s="45"/>
      <c r="K153" s="45"/>
      <c r="L153" s="45"/>
      <c r="M153" s="45"/>
      <c r="N153" s="47"/>
    </row>
    <row r="154" spans="1:14" s="7" customFormat="1" ht="11.25" customHeight="1" x14ac:dyDescent="0.35">
      <c r="A154" s="10"/>
      <c r="B154" s="11"/>
      <c r="C154" s="12"/>
      <c r="D154" s="11"/>
      <c r="E154" s="11"/>
      <c r="F154" s="9"/>
      <c r="G154" s="14"/>
      <c r="H154" s="62"/>
      <c r="I154" s="62"/>
      <c r="J154" s="45"/>
      <c r="K154" s="45"/>
      <c r="L154" s="45"/>
      <c r="M154" s="45"/>
      <c r="N154" s="47"/>
    </row>
    <row r="155" spans="1:14" s="7" customFormat="1" ht="11.25" customHeight="1" x14ac:dyDescent="0.35">
      <c r="A155" s="10"/>
      <c r="B155" s="11"/>
      <c r="C155" s="12"/>
      <c r="D155" s="11"/>
      <c r="E155" s="11"/>
      <c r="F155" s="9"/>
      <c r="G155" s="14"/>
      <c r="H155" s="62"/>
      <c r="I155" s="62"/>
      <c r="J155" s="45"/>
      <c r="K155" s="45"/>
      <c r="L155" s="45"/>
      <c r="M155" s="45"/>
      <c r="N155" s="47"/>
    </row>
    <row r="156" spans="1:14" s="7" customFormat="1" ht="11.25" customHeight="1" x14ac:dyDescent="0.35">
      <c r="A156" s="10"/>
      <c r="B156" s="11"/>
      <c r="C156" s="12"/>
      <c r="D156" s="11"/>
      <c r="E156" s="11"/>
      <c r="F156" s="9"/>
      <c r="G156" s="14"/>
      <c r="H156" s="62"/>
      <c r="I156" s="62"/>
      <c r="J156" s="45"/>
      <c r="K156" s="45"/>
      <c r="L156" s="45"/>
      <c r="M156" s="45"/>
      <c r="N156" s="47"/>
    </row>
    <row r="157" spans="1:14" s="7" customFormat="1" ht="11.25" customHeight="1" x14ac:dyDescent="0.35">
      <c r="A157" s="10"/>
      <c r="B157" s="11"/>
      <c r="C157" s="12"/>
      <c r="D157" s="11"/>
      <c r="E157" s="11"/>
      <c r="F157" s="9"/>
      <c r="G157" s="14"/>
      <c r="H157" s="62"/>
      <c r="I157" s="62"/>
      <c r="J157" s="45"/>
      <c r="K157" s="45"/>
      <c r="L157" s="45"/>
      <c r="M157" s="45"/>
      <c r="N157" s="47"/>
    </row>
    <row r="158" spans="1:14" s="7" customFormat="1" ht="11.25" customHeight="1" x14ac:dyDescent="0.35">
      <c r="A158" s="10"/>
      <c r="B158" s="11"/>
      <c r="C158" s="12"/>
      <c r="D158" s="11"/>
      <c r="E158" s="11"/>
      <c r="F158" s="9"/>
      <c r="G158" s="14"/>
      <c r="H158" s="62"/>
      <c r="I158" s="62"/>
      <c r="J158" s="45"/>
      <c r="K158" s="45"/>
      <c r="L158" s="45"/>
      <c r="M158" s="45"/>
      <c r="N158" s="47"/>
    </row>
    <row r="159" spans="1:14" s="7" customFormat="1" ht="11.25" customHeight="1" x14ac:dyDescent="0.35">
      <c r="A159" s="10"/>
      <c r="B159" s="11"/>
      <c r="C159" s="12"/>
      <c r="D159" s="11"/>
      <c r="E159" s="11"/>
      <c r="F159" s="9"/>
      <c r="G159" s="14"/>
      <c r="H159" s="62"/>
      <c r="I159" s="62"/>
      <c r="J159" s="45"/>
      <c r="K159" s="45"/>
      <c r="L159" s="45"/>
      <c r="M159" s="45"/>
      <c r="N159" s="47"/>
    </row>
    <row r="160" spans="1:14" s="7" customFormat="1" ht="11.25" customHeight="1" x14ac:dyDescent="0.35">
      <c r="A160" s="10"/>
      <c r="B160" s="11"/>
      <c r="C160" s="12"/>
      <c r="D160" s="11"/>
      <c r="E160" s="11"/>
      <c r="F160" s="9"/>
      <c r="G160" s="14"/>
      <c r="H160" s="62"/>
      <c r="I160" s="62"/>
      <c r="J160" s="45"/>
      <c r="K160" s="45"/>
      <c r="L160" s="45"/>
      <c r="M160" s="45"/>
      <c r="N160" s="47"/>
    </row>
    <row r="161" spans="1:14" s="7" customFormat="1" ht="11.25" customHeight="1" x14ac:dyDescent="0.35">
      <c r="A161" s="10"/>
      <c r="B161" s="11"/>
      <c r="C161" s="12"/>
      <c r="D161" s="11"/>
      <c r="E161" s="11"/>
      <c r="F161" s="9"/>
      <c r="G161" s="14"/>
      <c r="H161" s="62"/>
      <c r="I161" s="62"/>
      <c r="J161" s="45"/>
      <c r="K161" s="45"/>
      <c r="L161" s="45"/>
      <c r="M161" s="45"/>
      <c r="N161" s="47"/>
    </row>
    <row r="162" spans="1:14" s="7" customFormat="1" ht="11.25" customHeight="1" x14ac:dyDescent="0.35">
      <c r="A162" s="10"/>
      <c r="B162" s="11"/>
      <c r="C162" s="12"/>
      <c r="D162" s="11"/>
      <c r="E162" s="11"/>
      <c r="F162" s="9"/>
      <c r="G162" s="14"/>
      <c r="H162" s="62"/>
      <c r="I162" s="62"/>
      <c r="J162" s="45"/>
      <c r="K162" s="45"/>
      <c r="L162" s="45"/>
      <c r="M162" s="45"/>
      <c r="N162" s="47"/>
    </row>
    <row r="163" spans="1:14" s="7" customFormat="1" ht="11.25" customHeight="1" x14ac:dyDescent="0.35">
      <c r="A163" s="10"/>
      <c r="B163" s="11"/>
      <c r="C163" s="12"/>
      <c r="D163" s="11"/>
      <c r="E163" s="11"/>
      <c r="F163" s="9"/>
      <c r="G163" s="14"/>
      <c r="H163" s="62"/>
      <c r="I163" s="62"/>
      <c r="J163" s="45"/>
      <c r="K163" s="45"/>
      <c r="L163" s="45"/>
      <c r="M163" s="45"/>
      <c r="N163" s="47"/>
    </row>
    <row r="164" spans="1:14" s="7" customFormat="1" ht="11.25" customHeight="1" x14ac:dyDescent="0.35">
      <c r="A164" s="10"/>
      <c r="B164" s="11"/>
      <c r="C164" s="12"/>
      <c r="D164" s="11"/>
      <c r="E164" s="11"/>
      <c r="F164" s="9"/>
      <c r="G164" s="14"/>
      <c r="H164" s="62"/>
      <c r="I164" s="62"/>
      <c r="J164" s="45"/>
      <c r="K164" s="45"/>
      <c r="L164" s="45"/>
      <c r="M164" s="45"/>
      <c r="N164" s="47"/>
    </row>
    <row r="165" spans="1:14" s="7" customFormat="1" ht="11.25" customHeight="1" x14ac:dyDescent="0.35">
      <c r="A165" s="10"/>
      <c r="B165" s="11"/>
      <c r="C165" s="12"/>
      <c r="D165" s="11"/>
      <c r="E165" s="11"/>
      <c r="F165" s="9"/>
      <c r="G165" s="14"/>
      <c r="H165" s="62"/>
      <c r="I165" s="62"/>
      <c r="J165" s="45"/>
      <c r="K165" s="45"/>
      <c r="L165" s="45"/>
      <c r="M165" s="45"/>
      <c r="N165" s="47"/>
    </row>
    <row r="166" spans="1:14" s="7" customFormat="1" ht="11.25" customHeight="1" x14ac:dyDescent="0.35">
      <c r="A166" s="10"/>
      <c r="B166" s="11"/>
      <c r="C166" s="12"/>
      <c r="D166" s="11"/>
      <c r="E166" s="11"/>
      <c r="F166" s="9"/>
      <c r="G166" s="14"/>
      <c r="H166" s="62"/>
      <c r="I166" s="62"/>
      <c r="J166" s="45"/>
      <c r="K166" s="45"/>
      <c r="L166" s="45"/>
      <c r="M166" s="45"/>
      <c r="N166" s="47"/>
    </row>
    <row r="167" spans="1:14" s="7" customFormat="1" ht="11.25" customHeight="1" x14ac:dyDescent="0.35">
      <c r="A167" s="10"/>
      <c r="B167" s="11"/>
      <c r="C167" s="12"/>
      <c r="D167" s="11"/>
      <c r="E167" s="11"/>
      <c r="F167" s="9"/>
      <c r="G167" s="14"/>
      <c r="H167" s="62"/>
      <c r="I167" s="62"/>
      <c r="J167" s="45"/>
      <c r="K167" s="45"/>
      <c r="L167" s="45"/>
      <c r="M167" s="45"/>
      <c r="N167" s="47"/>
    </row>
    <row r="168" spans="1:14" s="7" customFormat="1" ht="11.25" customHeight="1" x14ac:dyDescent="0.35">
      <c r="A168" s="10"/>
      <c r="B168" s="11"/>
      <c r="C168" s="12"/>
      <c r="D168" s="11"/>
      <c r="E168" s="11"/>
      <c r="F168" s="9"/>
      <c r="G168" s="14"/>
      <c r="H168" s="62"/>
      <c r="I168" s="62"/>
      <c r="J168" s="45"/>
      <c r="K168" s="45"/>
      <c r="L168" s="45"/>
      <c r="M168" s="45"/>
      <c r="N168" s="47"/>
    </row>
    <row r="169" spans="1:14" s="7" customFormat="1" ht="11.25" customHeight="1" x14ac:dyDescent="0.35">
      <c r="A169" s="10"/>
      <c r="B169" s="11"/>
      <c r="C169" s="12"/>
      <c r="D169" s="11"/>
      <c r="E169" s="11"/>
      <c r="F169" s="9"/>
      <c r="G169" s="14"/>
      <c r="H169" s="62"/>
      <c r="I169" s="62"/>
      <c r="J169" s="45"/>
      <c r="K169" s="45"/>
      <c r="L169" s="45"/>
      <c r="M169" s="45"/>
      <c r="N169" s="47"/>
    </row>
    <row r="170" spans="1:14" s="7" customFormat="1" ht="11.25" customHeight="1" x14ac:dyDescent="0.35">
      <c r="A170" s="10"/>
      <c r="B170" s="11"/>
      <c r="C170" s="12"/>
      <c r="D170" s="11"/>
      <c r="E170" s="11"/>
      <c r="F170" s="9"/>
      <c r="G170" s="14"/>
      <c r="H170" s="62"/>
      <c r="I170" s="62"/>
      <c r="J170" s="45"/>
      <c r="K170" s="45"/>
      <c r="L170" s="45"/>
      <c r="M170" s="45"/>
      <c r="N170" s="47"/>
    </row>
    <row r="171" spans="1:14" s="7" customFormat="1" ht="11.25" customHeight="1" x14ac:dyDescent="0.35">
      <c r="A171" s="10"/>
      <c r="B171" s="11"/>
      <c r="C171" s="12"/>
      <c r="D171" s="11"/>
      <c r="E171" s="11"/>
      <c r="F171" s="9"/>
      <c r="G171" s="14"/>
      <c r="H171" s="62"/>
      <c r="I171" s="62"/>
      <c r="J171" s="45"/>
      <c r="K171" s="45"/>
      <c r="L171" s="45"/>
      <c r="M171" s="45"/>
      <c r="N171" s="47"/>
    </row>
    <row r="172" spans="1:14" s="7" customFormat="1" ht="11.25" customHeight="1" x14ac:dyDescent="0.35">
      <c r="A172" s="10"/>
      <c r="B172" s="11"/>
      <c r="C172" s="12"/>
      <c r="D172" s="11"/>
      <c r="E172" s="11"/>
      <c r="F172" s="9"/>
      <c r="G172" s="14"/>
      <c r="H172" s="62"/>
      <c r="I172" s="62"/>
      <c r="J172" s="45"/>
      <c r="K172" s="45"/>
      <c r="L172" s="45"/>
      <c r="M172" s="45"/>
      <c r="N172" s="47"/>
    </row>
    <row r="173" spans="1:14" s="7" customFormat="1" ht="11.25" customHeight="1" x14ac:dyDescent="0.35">
      <c r="A173" s="10"/>
      <c r="B173" s="11"/>
      <c r="C173" s="12"/>
      <c r="D173" s="11"/>
      <c r="E173" s="11"/>
      <c r="F173" s="9"/>
      <c r="G173" s="14"/>
      <c r="H173" s="62"/>
      <c r="I173" s="62"/>
      <c r="J173" s="45"/>
      <c r="K173" s="45"/>
      <c r="L173" s="45"/>
      <c r="M173" s="45"/>
      <c r="N173" s="47"/>
    </row>
    <row r="174" spans="1:14" s="7" customFormat="1" ht="11.25" customHeight="1" x14ac:dyDescent="0.35">
      <c r="A174" s="10"/>
      <c r="B174" s="11"/>
      <c r="C174" s="12"/>
      <c r="D174" s="11"/>
      <c r="E174" s="11"/>
      <c r="F174" s="9"/>
      <c r="G174" s="14"/>
      <c r="H174" s="62"/>
      <c r="I174" s="62"/>
      <c r="J174" s="45"/>
      <c r="K174" s="45"/>
      <c r="L174" s="45"/>
      <c r="M174" s="45"/>
      <c r="N174" s="47"/>
    </row>
    <row r="175" spans="1:14" s="7" customFormat="1" ht="11.25" customHeight="1" x14ac:dyDescent="0.35">
      <c r="A175" s="10"/>
      <c r="B175" s="11"/>
      <c r="C175" s="12"/>
      <c r="D175" s="11"/>
      <c r="E175" s="11"/>
      <c r="F175" s="9"/>
      <c r="G175" s="14"/>
      <c r="H175" s="62"/>
      <c r="I175" s="62"/>
      <c r="J175" s="45"/>
      <c r="K175" s="45"/>
      <c r="L175" s="45"/>
      <c r="M175" s="45"/>
      <c r="N175" s="47"/>
    </row>
    <row r="176" spans="1:14" s="7" customFormat="1" ht="11.25" customHeight="1" x14ac:dyDescent="0.35">
      <c r="A176" s="10"/>
      <c r="B176" s="11"/>
      <c r="C176" s="12"/>
      <c r="D176" s="11"/>
      <c r="E176" s="11"/>
      <c r="F176" s="9"/>
      <c r="G176" s="14"/>
      <c r="H176" s="62"/>
      <c r="I176" s="62"/>
      <c r="J176" s="45"/>
      <c r="K176" s="45"/>
      <c r="L176" s="45"/>
      <c r="M176" s="45"/>
      <c r="N176" s="47"/>
    </row>
    <row r="177" spans="1:14" s="7" customFormat="1" ht="11.25" customHeight="1" x14ac:dyDescent="0.35">
      <c r="A177" s="10"/>
      <c r="B177" s="11"/>
      <c r="C177" s="12"/>
      <c r="D177" s="11"/>
      <c r="E177" s="11"/>
      <c r="F177" s="9"/>
      <c r="G177" s="14"/>
      <c r="H177" s="62"/>
      <c r="I177" s="62"/>
      <c r="J177" s="45"/>
      <c r="K177" s="45"/>
      <c r="L177" s="45"/>
      <c r="M177" s="45"/>
      <c r="N177" s="47"/>
    </row>
    <row r="178" spans="1:14" s="7" customFormat="1" ht="11.25" customHeight="1" x14ac:dyDescent="0.35">
      <c r="A178" s="10"/>
      <c r="B178" s="11"/>
      <c r="C178" s="12"/>
      <c r="D178" s="11"/>
      <c r="E178" s="11"/>
      <c r="F178" s="9"/>
      <c r="G178" s="14"/>
      <c r="H178" s="62"/>
      <c r="I178" s="62"/>
      <c r="J178" s="45"/>
      <c r="K178" s="45"/>
      <c r="L178" s="45"/>
      <c r="M178" s="45"/>
      <c r="N178" s="47"/>
    </row>
    <row r="179" spans="1:14" s="7" customFormat="1" ht="11.25" customHeight="1" x14ac:dyDescent="0.35">
      <c r="A179" s="10"/>
      <c r="B179" s="11"/>
      <c r="C179" s="12"/>
      <c r="D179" s="11"/>
      <c r="E179" s="11"/>
      <c r="F179" s="9"/>
      <c r="G179" s="14"/>
      <c r="H179" s="62"/>
      <c r="I179" s="62"/>
      <c r="J179" s="45"/>
      <c r="K179" s="45"/>
      <c r="L179" s="45"/>
      <c r="M179" s="45"/>
      <c r="N179" s="47"/>
    </row>
    <row r="180" spans="1:14" s="7" customFormat="1" ht="11.25" customHeight="1" x14ac:dyDescent="0.35">
      <c r="A180" s="10"/>
      <c r="B180" s="11"/>
      <c r="C180" s="12"/>
      <c r="D180" s="11"/>
      <c r="E180" s="11"/>
      <c r="F180" s="9"/>
      <c r="G180" s="14"/>
      <c r="H180" s="62"/>
      <c r="I180" s="62"/>
      <c r="J180" s="45"/>
      <c r="K180" s="45"/>
      <c r="L180" s="45"/>
      <c r="M180" s="45"/>
      <c r="N180" s="47"/>
    </row>
    <row r="181" spans="1:14" s="7" customFormat="1" ht="11.25" customHeight="1" x14ac:dyDescent="0.35">
      <c r="A181" s="10"/>
      <c r="B181" s="11"/>
      <c r="C181" s="12"/>
      <c r="D181" s="11"/>
      <c r="E181" s="11"/>
      <c r="F181" s="9"/>
      <c r="G181" s="14"/>
      <c r="H181" s="62"/>
      <c r="I181" s="62"/>
      <c r="J181" s="45"/>
      <c r="K181" s="45"/>
      <c r="L181" s="45"/>
      <c r="M181" s="45"/>
      <c r="N181" s="47"/>
    </row>
    <row r="182" spans="1:14" s="7" customFormat="1" ht="11.25" customHeight="1" x14ac:dyDescent="0.35">
      <c r="A182" s="10"/>
      <c r="B182" s="11"/>
      <c r="C182" s="12"/>
      <c r="D182" s="11"/>
      <c r="E182" s="11"/>
      <c r="F182" s="9"/>
      <c r="G182" s="14"/>
      <c r="H182" s="62"/>
      <c r="I182" s="62"/>
      <c r="J182" s="45"/>
      <c r="K182" s="45"/>
      <c r="L182" s="45"/>
      <c r="M182" s="45"/>
      <c r="N182" s="47"/>
    </row>
    <row r="183" spans="1:14" s="7" customFormat="1" ht="11.25" customHeight="1" x14ac:dyDescent="0.35">
      <c r="A183" s="10"/>
      <c r="B183" s="11"/>
      <c r="C183" s="12"/>
      <c r="D183" s="11"/>
      <c r="E183" s="11"/>
      <c r="F183" s="9"/>
      <c r="G183" s="14"/>
      <c r="H183" s="62"/>
      <c r="I183" s="62"/>
      <c r="J183" s="45"/>
      <c r="K183" s="45"/>
      <c r="L183" s="45"/>
      <c r="M183" s="45"/>
      <c r="N183" s="47"/>
    </row>
    <row r="184" spans="1:14" s="7" customFormat="1" ht="11.25" customHeight="1" x14ac:dyDescent="0.35">
      <c r="A184" s="10"/>
      <c r="B184" s="11"/>
      <c r="C184" s="12"/>
      <c r="D184" s="11"/>
      <c r="E184" s="11"/>
      <c r="F184" s="9"/>
      <c r="G184" s="14"/>
      <c r="H184" s="62"/>
      <c r="I184" s="62"/>
      <c r="J184" s="45"/>
      <c r="K184" s="45"/>
      <c r="L184" s="45"/>
      <c r="M184" s="45"/>
      <c r="N184" s="47"/>
    </row>
    <row r="185" spans="1:14" s="7" customFormat="1" ht="11.25" customHeight="1" x14ac:dyDescent="0.35">
      <c r="A185" s="10"/>
      <c r="B185" s="11"/>
      <c r="C185" s="12"/>
      <c r="D185" s="11"/>
      <c r="E185" s="11"/>
      <c r="F185" s="9"/>
      <c r="G185" s="14"/>
      <c r="H185" s="62"/>
      <c r="I185" s="62"/>
      <c r="J185" s="45"/>
      <c r="K185" s="45"/>
      <c r="L185" s="45"/>
      <c r="M185" s="45"/>
      <c r="N185" s="47"/>
    </row>
    <row r="186" spans="1:14" s="7" customFormat="1" ht="11.25" customHeight="1" x14ac:dyDescent="0.35">
      <c r="A186" s="10"/>
      <c r="B186" s="11"/>
      <c r="C186" s="12"/>
      <c r="D186" s="11"/>
      <c r="E186" s="11"/>
      <c r="F186" s="9"/>
      <c r="G186" s="14"/>
      <c r="H186" s="62"/>
      <c r="I186" s="62"/>
      <c r="J186" s="45"/>
      <c r="K186" s="45"/>
      <c r="L186" s="45"/>
      <c r="M186" s="45"/>
      <c r="N186" s="47"/>
    </row>
    <row r="187" spans="1:14" s="7" customFormat="1" ht="11.25" customHeight="1" x14ac:dyDescent="0.35">
      <c r="A187" s="10"/>
      <c r="B187" s="11"/>
      <c r="C187" s="12"/>
      <c r="D187" s="11"/>
      <c r="E187" s="11"/>
      <c r="F187" s="9"/>
      <c r="G187" s="14"/>
      <c r="H187" s="62"/>
      <c r="I187" s="62"/>
      <c r="J187" s="45"/>
      <c r="K187" s="45"/>
      <c r="L187" s="45"/>
      <c r="M187" s="45"/>
      <c r="N187" s="47"/>
    </row>
    <row r="188" spans="1:14" s="7" customFormat="1" ht="11.25" customHeight="1" x14ac:dyDescent="0.35">
      <c r="A188" s="10"/>
      <c r="B188" s="11"/>
      <c r="C188" s="12"/>
      <c r="D188" s="11"/>
      <c r="E188" s="11"/>
      <c r="F188" s="9"/>
      <c r="G188" s="14"/>
      <c r="H188" s="62"/>
      <c r="I188" s="62"/>
      <c r="J188" s="45"/>
      <c r="K188" s="45"/>
      <c r="L188" s="45"/>
      <c r="M188" s="45"/>
      <c r="N188" s="47"/>
    </row>
    <row r="189" spans="1:14" s="7" customFormat="1" ht="11.25" customHeight="1" x14ac:dyDescent="0.35">
      <c r="A189" s="10"/>
      <c r="B189" s="11"/>
      <c r="C189" s="12"/>
      <c r="D189" s="11"/>
      <c r="E189" s="11"/>
      <c r="F189" s="9"/>
      <c r="G189" s="14"/>
      <c r="H189" s="62"/>
      <c r="I189" s="62"/>
      <c r="J189" s="45"/>
      <c r="K189" s="45"/>
      <c r="L189" s="45"/>
      <c r="M189" s="45"/>
      <c r="N189" s="47"/>
    </row>
    <row r="190" spans="1:14" s="7" customFormat="1" ht="11.25" customHeight="1" x14ac:dyDescent="0.35">
      <c r="A190" s="10"/>
      <c r="B190" s="11"/>
      <c r="C190" s="12"/>
      <c r="D190" s="11"/>
      <c r="E190" s="11"/>
      <c r="F190" s="9"/>
      <c r="G190" s="14"/>
      <c r="H190" s="62"/>
      <c r="I190" s="62"/>
      <c r="J190" s="45"/>
      <c r="K190" s="45"/>
      <c r="L190" s="45"/>
      <c r="M190" s="45"/>
      <c r="N190" s="47"/>
    </row>
    <row r="191" spans="1:14" s="7" customFormat="1" ht="11.25" customHeight="1" x14ac:dyDescent="0.35">
      <c r="A191" s="10"/>
      <c r="B191" s="11"/>
      <c r="C191" s="12"/>
      <c r="D191" s="11"/>
      <c r="E191" s="11"/>
      <c r="F191" s="9"/>
      <c r="G191" s="14"/>
      <c r="H191" s="62"/>
      <c r="I191" s="62"/>
      <c r="J191" s="45"/>
      <c r="K191" s="45"/>
      <c r="L191" s="45"/>
      <c r="M191" s="45"/>
      <c r="N191" s="47"/>
    </row>
    <row r="192" spans="1:14" s="7" customFormat="1" ht="11.25" customHeight="1" x14ac:dyDescent="0.35">
      <c r="A192" s="10"/>
      <c r="B192" s="11"/>
      <c r="C192" s="12"/>
      <c r="D192" s="11"/>
      <c r="E192" s="11"/>
      <c r="F192" s="9"/>
      <c r="G192" s="14"/>
      <c r="H192" s="62"/>
      <c r="I192" s="62"/>
      <c r="J192" s="45"/>
      <c r="K192" s="45"/>
      <c r="L192" s="45"/>
      <c r="M192" s="45"/>
      <c r="N192" s="47"/>
    </row>
    <row r="193" spans="1:14" s="7" customFormat="1" ht="11.25" customHeight="1" x14ac:dyDescent="0.35">
      <c r="A193" s="10"/>
      <c r="B193" s="11"/>
      <c r="C193" s="12"/>
      <c r="D193" s="11"/>
      <c r="E193" s="11"/>
      <c r="F193" s="9"/>
      <c r="G193" s="14"/>
      <c r="H193" s="62"/>
      <c r="I193" s="62"/>
      <c r="J193" s="45"/>
      <c r="K193" s="45"/>
      <c r="L193" s="45"/>
      <c r="M193" s="45"/>
      <c r="N193" s="47"/>
    </row>
    <row r="194" spans="1:14" s="7" customFormat="1" ht="11.25" customHeight="1" x14ac:dyDescent="0.35">
      <c r="A194" s="10"/>
      <c r="B194" s="11"/>
      <c r="C194" s="12"/>
      <c r="D194" s="11"/>
      <c r="E194" s="11"/>
      <c r="F194" s="9"/>
      <c r="G194" s="14"/>
      <c r="H194" s="62"/>
      <c r="I194" s="62"/>
      <c r="J194" s="45"/>
      <c r="K194" s="45"/>
      <c r="L194" s="45"/>
      <c r="M194" s="45"/>
      <c r="N194" s="47"/>
    </row>
    <row r="195" spans="1:14" s="7" customFormat="1" ht="11.25" customHeight="1" x14ac:dyDescent="0.35">
      <c r="A195" s="10"/>
      <c r="B195" s="11"/>
      <c r="C195" s="12"/>
      <c r="D195" s="11"/>
      <c r="E195" s="11"/>
      <c r="F195" s="9"/>
      <c r="G195" s="14"/>
      <c r="H195" s="62"/>
      <c r="I195" s="62"/>
      <c r="J195" s="45"/>
      <c r="K195" s="45"/>
      <c r="L195" s="45"/>
      <c r="M195" s="45"/>
      <c r="N195" s="47"/>
    </row>
    <row r="196" spans="1:14" s="7" customFormat="1" ht="11.25" customHeight="1" x14ac:dyDescent="0.35">
      <c r="A196" s="10"/>
      <c r="B196" s="11"/>
      <c r="C196" s="12"/>
      <c r="D196" s="11"/>
      <c r="E196" s="11"/>
      <c r="F196" s="9"/>
      <c r="G196" s="14"/>
      <c r="H196" s="62"/>
      <c r="I196" s="62"/>
      <c r="J196" s="45"/>
      <c r="K196" s="45"/>
      <c r="L196" s="45"/>
      <c r="M196" s="45"/>
      <c r="N196" s="47"/>
    </row>
    <row r="197" spans="1:14" s="7" customFormat="1" ht="11.25" customHeight="1" x14ac:dyDescent="0.35">
      <c r="A197" s="10"/>
      <c r="B197" s="11"/>
      <c r="C197" s="12"/>
      <c r="D197" s="11"/>
      <c r="E197" s="11"/>
      <c r="F197" s="9"/>
      <c r="G197" s="14"/>
      <c r="H197" s="62"/>
      <c r="I197" s="62"/>
      <c r="J197" s="45"/>
      <c r="K197" s="45"/>
      <c r="L197" s="45"/>
      <c r="M197" s="45"/>
      <c r="N197" s="47"/>
    </row>
    <row r="198" spans="1:14" s="7" customFormat="1" ht="11.25" customHeight="1" x14ac:dyDescent="0.35">
      <c r="A198" s="10"/>
      <c r="B198" s="11"/>
      <c r="C198" s="12"/>
      <c r="D198" s="11"/>
      <c r="E198" s="11"/>
      <c r="F198" s="9"/>
      <c r="G198" s="14"/>
      <c r="H198" s="62"/>
      <c r="I198" s="62"/>
      <c r="J198" s="45"/>
      <c r="K198" s="45"/>
      <c r="L198" s="45"/>
      <c r="M198" s="45"/>
      <c r="N198" s="47"/>
    </row>
    <row r="199" spans="1:14" s="7" customFormat="1" ht="11.25" customHeight="1" x14ac:dyDescent="0.35">
      <c r="A199" s="10"/>
      <c r="B199" s="11"/>
      <c r="C199" s="12"/>
      <c r="D199" s="11"/>
      <c r="E199" s="11"/>
      <c r="F199" s="9"/>
      <c r="G199" s="14"/>
      <c r="H199" s="62"/>
      <c r="I199" s="62"/>
      <c r="J199" s="45"/>
      <c r="K199" s="45"/>
      <c r="L199" s="45"/>
      <c r="M199" s="45"/>
      <c r="N199" s="47"/>
    </row>
    <row r="200" spans="1:14" s="7" customFormat="1" ht="11.25" customHeight="1" x14ac:dyDescent="0.35">
      <c r="A200" s="10"/>
      <c r="B200" s="11"/>
      <c r="C200" s="12"/>
      <c r="D200" s="11"/>
      <c r="E200" s="11"/>
      <c r="F200" s="9"/>
      <c r="G200" s="14"/>
      <c r="H200" s="62"/>
      <c r="I200" s="62"/>
      <c r="J200" s="45"/>
      <c r="K200" s="45"/>
      <c r="L200" s="45"/>
      <c r="M200" s="45"/>
      <c r="N200" s="47"/>
    </row>
    <row r="201" spans="1:14" s="7" customFormat="1" ht="11.25" customHeight="1" x14ac:dyDescent="0.35">
      <c r="A201" s="10"/>
      <c r="B201" s="11"/>
      <c r="C201" s="12"/>
      <c r="D201" s="11"/>
      <c r="E201" s="11"/>
      <c r="F201" s="9"/>
      <c r="G201" s="14"/>
      <c r="H201" s="62"/>
      <c r="I201" s="62"/>
      <c r="J201" s="45"/>
      <c r="K201" s="45"/>
      <c r="L201" s="45"/>
      <c r="M201" s="45"/>
      <c r="N201" s="47"/>
    </row>
    <row r="202" spans="1:14" s="7" customFormat="1" ht="11.25" customHeight="1" x14ac:dyDescent="0.35">
      <c r="A202" s="10"/>
      <c r="B202" s="11"/>
      <c r="C202" s="12"/>
      <c r="D202" s="11"/>
      <c r="E202" s="11"/>
      <c r="F202" s="9"/>
      <c r="G202" s="14"/>
      <c r="H202" s="62"/>
      <c r="I202" s="62"/>
      <c r="J202" s="45"/>
      <c r="K202" s="45"/>
      <c r="L202" s="45"/>
      <c r="M202" s="45"/>
      <c r="N202" s="47"/>
    </row>
    <row r="203" spans="1:14" s="7" customFormat="1" ht="11.25" customHeight="1" x14ac:dyDescent="0.35">
      <c r="A203" s="10"/>
      <c r="B203" s="11"/>
      <c r="C203" s="12"/>
      <c r="D203" s="11"/>
      <c r="E203" s="11"/>
      <c r="F203" s="9"/>
      <c r="G203" s="14"/>
      <c r="H203" s="62"/>
      <c r="I203" s="62"/>
      <c r="J203" s="45"/>
      <c r="K203" s="45"/>
      <c r="L203" s="45"/>
      <c r="M203" s="45"/>
      <c r="N203" s="47"/>
    </row>
    <row r="204" spans="1:14" s="7" customFormat="1" ht="11.25" customHeight="1" x14ac:dyDescent="0.35">
      <c r="A204" s="10"/>
      <c r="B204" s="11"/>
      <c r="C204" s="12"/>
      <c r="D204" s="11"/>
      <c r="E204" s="11"/>
      <c r="F204" s="9"/>
      <c r="G204" s="14"/>
      <c r="H204" s="62"/>
      <c r="I204" s="62"/>
      <c r="J204" s="45"/>
      <c r="K204" s="45"/>
      <c r="L204" s="45"/>
      <c r="M204" s="45"/>
      <c r="N204" s="47"/>
    </row>
    <row r="205" spans="1:14" s="7" customFormat="1" ht="11.25" customHeight="1" x14ac:dyDescent="0.35">
      <c r="A205" s="10"/>
      <c r="B205" s="11"/>
      <c r="C205" s="12"/>
      <c r="D205" s="11"/>
      <c r="E205" s="11"/>
      <c r="F205" s="9"/>
      <c r="G205" s="14"/>
      <c r="H205" s="62"/>
      <c r="I205" s="62"/>
      <c r="J205" s="45"/>
      <c r="K205" s="45"/>
      <c r="L205" s="45"/>
      <c r="M205" s="45"/>
      <c r="N205" s="47"/>
    </row>
    <row r="206" spans="1:14" s="7" customFormat="1" ht="11.25" customHeight="1" x14ac:dyDescent="0.35">
      <c r="A206" s="10"/>
      <c r="B206" s="11"/>
      <c r="C206" s="12"/>
      <c r="D206" s="11"/>
      <c r="E206" s="11"/>
      <c r="F206" s="9"/>
      <c r="G206" s="14"/>
      <c r="H206" s="62"/>
      <c r="I206" s="62"/>
      <c r="J206" s="45"/>
      <c r="K206" s="45"/>
      <c r="L206" s="45"/>
      <c r="M206" s="45"/>
      <c r="N206" s="47"/>
    </row>
    <row r="207" spans="1:14" s="7" customFormat="1" ht="11.25" customHeight="1" x14ac:dyDescent="0.35">
      <c r="A207" s="10"/>
      <c r="B207" s="11"/>
      <c r="C207" s="12"/>
      <c r="D207" s="11"/>
      <c r="E207" s="11"/>
      <c r="F207" s="9"/>
      <c r="G207" s="14"/>
      <c r="H207" s="62"/>
      <c r="I207" s="62"/>
      <c r="J207" s="45"/>
      <c r="K207" s="45"/>
      <c r="L207" s="45"/>
      <c r="M207" s="45"/>
      <c r="N207" s="47"/>
    </row>
    <row r="208" spans="1:14" s="7" customFormat="1" ht="11.25" customHeight="1" x14ac:dyDescent="0.35">
      <c r="A208" s="10"/>
      <c r="B208" s="11"/>
      <c r="C208" s="12"/>
      <c r="D208" s="11"/>
      <c r="E208" s="11"/>
      <c r="F208" s="9"/>
      <c r="G208" s="14"/>
      <c r="H208" s="62"/>
      <c r="I208" s="62"/>
      <c r="J208" s="45"/>
      <c r="K208" s="45"/>
      <c r="L208" s="45"/>
      <c r="M208" s="45"/>
      <c r="N208" s="47"/>
    </row>
    <row r="209" spans="1:14" s="7" customFormat="1" ht="11.25" customHeight="1" x14ac:dyDescent="0.35">
      <c r="A209" s="10"/>
      <c r="B209" s="11"/>
      <c r="C209" s="12"/>
      <c r="D209" s="11"/>
      <c r="E209" s="11"/>
      <c r="F209" s="9"/>
      <c r="G209" s="14"/>
      <c r="H209" s="62"/>
      <c r="I209" s="62"/>
      <c r="J209" s="45"/>
      <c r="K209" s="45"/>
      <c r="L209" s="45"/>
      <c r="M209" s="45"/>
      <c r="N209" s="47"/>
    </row>
    <row r="210" spans="1:14" s="7" customFormat="1" ht="11.25" customHeight="1" x14ac:dyDescent="0.35">
      <c r="A210" s="10"/>
      <c r="B210" s="11"/>
      <c r="C210" s="12"/>
      <c r="D210" s="11"/>
      <c r="E210" s="11"/>
      <c r="F210" s="9"/>
      <c r="G210" s="14"/>
      <c r="H210" s="62"/>
      <c r="I210" s="62"/>
      <c r="J210" s="45"/>
      <c r="K210" s="45"/>
      <c r="L210" s="45"/>
      <c r="M210" s="45"/>
      <c r="N210" s="47"/>
    </row>
    <row r="211" spans="1:14" s="7" customFormat="1" ht="11.25" customHeight="1" x14ac:dyDescent="0.35">
      <c r="A211" s="10"/>
      <c r="B211" s="11"/>
      <c r="C211" s="12"/>
      <c r="D211" s="11"/>
      <c r="E211" s="11"/>
      <c r="F211" s="9"/>
      <c r="G211" s="14"/>
      <c r="H211" s="62"/>
      <c r="I211" s="62"/>
      <c r="J211" s="45"/>
      <c r="K211" s="45"/>
      <c r="L211" s="45"/>
      <c r="M211" s="45"/>
      <c r="N211" s="47"/>
    </row>
    <row r="212" spans="1:14" s="7" customFormat="1" ht="11.25" customHeight="1" x14ac:dyDescent="0.35">
      <c r="A212" s="10"/>
      <c r="B212" s="11"/>
      <c r="C212" s="12"/>
      <c r="D212" s="11"/>
      <c r="E212" s="11"/>
      <c r="F212" s="9"/>
      <c r="G212" s="14"/>
      <c r="H212" s="62"/>
      <c r="I212" s="62"/>
      <c r="J212" s="45"/>
      <c r="K212" s="45"/>
      <c r="L212" s="45"/>
      <c r="M212" s="45"/>
      <c r="N212" s="47"/>
    </row>
    <row r="213" spans="1:14" s="7" customFormat="1" ht="11.25" customHeight="1" x14ac:dyDescent="0.35">
      <c r="A213" s="10"/>
      <c r="B213" s="11"/>
      <c r="C213" s="12"/>
      <c r="D213" s="11"/>
      <c r="E213" s="11"/>
      <c r="F213" s="9"/>
      <c r="G213" s="14"/>
      <c r="H213" s="62"/>
      <c r="I213" s="62"/>
      <c r="J213" s="45"/>
      <c r="K213" s="45"/>
      <c r="L213" s="45"/>
      <c r="M213" s="45"/>
      <c r="N213" s="47"/>
    </row>
    <row r="214" spans="1:14" s="7" customFormat="1" ht="11.25" customHeight="1" x14ac:dyDescent="0.35">
      <c r="A214" s="10"/>
      <c r="B214" s="11"/>
      <c r="C214" s="12"/>
      <c r="D214" s="11"/>
      <c r="E214" s="11"/>
      <c r="F214" s="9"/>
      <c r="G214" s="14"/>
      <c r="H214" s="62"/>
      <c r="I214" s="62"/>
      <c r="J214" s="45"/>
      <c r="K214" s="45"/>
      <c r="L214" s="45"/>
      <c r="M214" s="45"/>
      <c r="N214" s="47"/>
    </row>
    <row r="215" spans="1:14" s="7" customFormat="1" ht="11.25" customHeight="1" x14ac:dyDescent="0.35">
      <c r="A215" s="10"/>
      <c r="B215" s="11"/>
      <c r="C215" s="12"/>
      <c r="D215" s="11"/>
      <c r="E215" s="11"/>
      <c r="F215" s="9"/>
      <c r="G215" s="14"/>
      <c r="H215" s="62"/>
      <c r="I215" s="62"/>
      <c r="J215" s="45"/>
      <c r="K215" s="45"/>
      <c r="L215" s="45"/>
      <c r="M215" s="45"/>
      <c r="N215" s="47"/>
    </row>
    <row r="216" spans="1:14" s="7" customFormat="1" ht="11.25" customHeight="1" x14ac:dyDescent="0.35">
      <c r="A216" s="10"/>
      <c r="B216" s="11"/>
      <c r="C216" s="12"/>
      <c r="D216" s="11"/>
      <c r="E216" s="11"/>
      <c r="F216" s="9"/>
      <c r="G216" s="14"/>
      <c r="H216" s="62"/>
      <c r="I216" s="62"/>
      <c r="J216" s="45"/>
      <c r="K216" s="45"/>
      <c r="L216" s="45"/>
      <c r="M216" s="45"/>
      <c r="N216" s="47"/>
    </row>
    <row r="217" spans="1:14" s="7" customFormat="1" ht="11.25" customHeight="1" x14ac:dyDescent="0.35">
      <c r="A217" s="10"/>
      <c r="B217" s="11"/>
      <c r="C217" s="12"/>
      <c r="D217" s="11"/>
      <c r="E217" s="11"/>
      <c r="F217" s="9"/>
      <c r="G217" s="14"/>
      <c r="H217" s="62"/>
      <c r="I217" s="62"/>
      <c r="J217" s="45"/>
      <c r="K217" s="45"/>
      <c r="L217" s="45"/>
      <c r="M217" s="45"/>
      <c r="N217" s="47"/>
    </row>
    <row r="218" spans="1:14" s="7" customFormat="1" ht="11.25" customHeight="1" x14ac:dyDescent="0.35">
      <c r="A218" s="10"/>
      <c r="B218" s="11"/>
      <c r="C218" s="12"/>
      <c r="D218" s="11"/>
      <c r="E218" s="11"/>
      <c r="F218" s="9"/>
      <c r="G218" s="14"/>
      <c r="H218" s="62"/>
      <c r="I218" s="62"/>
      <c r="J218" s="45"/>
      <c r="K218" s="45"/>
      <c r="L218" s="45"/>
      <c r="M218" s="45"/>
      <c r="N218" s="47"/>
    </row>
    <row r="219" spans="1:14" s="7" customFormat="1" ht="11.25" customHeight="1" x14ac:dyDescent="0.35">
      <c r="A219" s="10"/>
      <c r="B219" s="11"/>
      <c r="C219" s="12"/>
      <c r="D219" s="11"/>
      <c r="E219" s="11"/>
      <c r="F219" s="9"/>
      <c r="G219" s="14"/>
      <c r="H219" s="62"/>
      <c r="I219" s="62"/>
      <c r="J219" s="45"/>
      <c r="K219" s="45"/>
      <c r="L219" s="45"/>
      <c r="M219" s="45"/>
      <c r="N219" s="47"/>
    </row>
    <row r="220" spans="1:14" s="7" customFormat="1" ht="11.25" customHeight="1" x14ac:dyDescent="0.35">
      <c r="A220" s="10"/>
      <c r="B220" s="11"/>
      <c r="C220" s="12"/>
      <c r="D220" s="11"/>
      <c r="E220" s="11"/>
      <c r="F220" s="9"/>
      <c r="G220" s="14"/>
      <c r="H220" s="62"/>
      <c r="I220" s="62"/>
      <c r="J220" s="45"/>
      <c r="K220" s="45"/>
      <c r="L220" s="45"/>
      <c r="M220" s="45"/>
      <c r="N220" s="47"/>
    </row>
    <row r="221" spans="1:14" s="7" customFormat="1" ht="11.25" customHeight="1" x14ac:dyDescent="0.35">
      <c r="A221" s="10"/>
      <c r="B221" s="11"/>
      <c r="C221" s="12"/>
      <c r="D221" s="11"/>
      <c r="E221" s="11"/>
      <c r="F221" s="9"/>
      <c r="G221" s="14"/>
      <c r="H221" s="62"/>
      <c r="I221" s="62"/>
      <c r="J221" s="45"/>
      <c r="K221" s="45"/>
      <c r="L221" s="45"/>
      <c r="M221" s="45"/>
      <c r="N221" s="47"/>
    </row>
    <row r="222" spans="1:14" s="7" customFormat="1" ht="11.25" customHeight="1" x14ac:dyDescent="0.35">
      <c r="A222" s="10"/>
      <c r="B222" s="11"/>
      <c r="C222" s="12"/>
      <c r="D222" s="11"/>
      <c r="E222" s="11"/>
      <c r="F222" s="9"/>
      <c r="G222" s="14"/>
      <c r="H222" s="62"/>
      <c r="I222" s="62"/>
      <c r="J222" s="45"/>
      <c r="K222" s="45"/>
      <c r="L222" s="45"/>
      <c r="M222" s="45"/>
      <c r="N222" s="47"/>
    </row>
    <row r="223" spans="1:14" s="7" customFormat="1" ht="11.25" customHeight="1" x14ac:dyDescent="0.35">
      <c r="A223" s="10"/>
      <c r="B223" s="11"/>
      <c r="C223" s="12"/>
      <c r="D223" s="11"/>
      <c r="E223" s="11"/>
      <c r="F223" s="9"/>
      <c r="G223" s="14"/>
      <c r="H223" s="62"/>
      <c r="I223" s="62"/>
      <c r="J223" s="45"/>
      <c r="K223" s="45"/>
      <c r="L223" s="45"/>
      <c r="M223" s="45"/>
      <c r="N223" s="47"/>
    </row>
    <row r="224" spans="1:14" s="7" customFormat="1" ht="11.25" customHeight="1" x14ac:dyDescent="0.35">
      <c r="A224" s="10"/>
      <c r="B224" s="11"/>
      <c r="C224" s="12"/>
      <c r="D224" s="11"/>
      <c r="E224" s="11"/>
      <c r="F224" s="9"/>
      <c r="G224" s="14"/>
      <c r="H224" s="62"/>
      <c r="I224" s="62"/>
      <c r="J224" s="45"/>
      <c r="K224" s="45"/>
      <c r="L224" s="45"/>
      <c r="M224" s="45"/>
      <c r="N224" s="47"/>
    </row>
    <row r="225" spans="1:14" s="7" customFormat="1" ht="11.25" customHeight="1" x14ac:dyDescent="0.35">
      <c r="A225" s="10"/>
      <c r="B225" s="11"/>
      <c r="C225" s="12"/>
      <c r="D225" s="11"/>
      <c r="E225" s="11"/>
      <c r="F225" s="9"/>
      <c r="G225" s="14"/>
      <c r="H225" s="62"/>
      <c r="I225" s="62"/>
      <c r="J225" s="45"/>
      <c r="K225" s="45"/>
      <c r="L225" s="45"/>
      <c r="M225" s="45"/>
      <c r="N225" s="47"/>
    </row>
    <row r="226" spans="1:14" s="7" customFormat="1" ht="11.25" customHeight="1" x14ac:dyDescent="0.35">
      <c r="A226" s="10"/>
      <c r="B226" s="11"/>
      <c r="C226" s="12"/>
      <c r="D226" s="11"/>
      <c r="E226" s="11"/>
      <c r="F226" s="9"/>
      <c r="G226" s="14"/>
      <c r="H226" s="62"/>
      <c r="I226" s="62"/>
      <c r="J226" s="45"/>
      <c r="K226" s="45"/>
      <c r="L226" s="45"/>
      <c r="M226" s="45"/>
      <c r="N226" s="47"/>
    </row>
    <row r="227" spans="1:14" s="7" customFormat="1" ht="11.25" customHeight="1" x14ac:dyDescent="0.35">
      <c r="A227" s="10"/>
      <c r="B227" s="11"/>
      <c r="C227" s="12"/>
      <c r="D227" s="11"/>
      <c r="E227" s="11"/>
      <c r="F227" s="9"/>
      <c r="G227" s="14"/>
      <c r="H227" s="62"/>
      <c r="I227" s="62"/>
      <c r="J227" s="45"/>
      <c r="K227" s="45"/>
      <c r="L227" s="45"/>
      <c r="M227" s="45"/>
      <c r="N227" s="47"/>
    </row>
    <row r="228" spans="1:14" s="7" customFormat="1" ht="11.25" customHeight="1" x14ac:dyDescent="0.35">
      <c r="A228" s="10"/>
      <c r="B228" s="11"/>
      <c r="C228" s="12"/>
      <c r="D228" s="11"/>
      <c r="E228" s="11"/>
      <c r="F228" s="9"/>
      <c r="G228" s="14"/>
      <c r="H228" s="62"/>
      <c r="I228" s="62"/>
      <c r="J228" s="45"/>
      <c r="K228" s="45"/>
      <c r="L228" s="45"/>
      <c r="M228" s="45"/>
      <c r="N228" s="47"/>
    </row>
    <row r="229" spans="1:14" s="7" customFormat="1" ht="11.25" customHeight="1" x14ac:dyDescent="0.35">
      <c r="A229" s="10"/>
      <c r="B229" s="11"/>
      <c r="C229" s="12"/>
      <c r="D229" s="11"/>
      <c r="E229" s="11"/>
      <c r="F229" s="9"/>
      <c r="G229" s="14"/>
      <c r="H229" s="62"/>
      <c r="I229" s="62"/>
      <c r="J229" s="45"/>
      <c r="K229" s="45"/>
      <c r="L229" s="45"/>
      <c r="M229" s="45"/>
      <c r="N229" s="47"/>
    </row>
    <row r="230" spans="1:14" s="7" customFormat="1" ht="11.25" customHeight="1" x14ac:dyDescent="0.35">
      <c r="A230" s="10"/>
      <c r="B230" s="11"/>
      <c r="C230" s="12"/>
      <c r="D230" s="11"/>
      <c r="E230" s="11"/>
      <c r="F230" s="9"/>
      <c r="G230" s="14"/>
      <c r="H230" s="62"/>
      <c r="I230" s="62"/>
      <c r="J230" s="45"/>
      <c r="K230" s="45"/>
      <c r="L230" s="45"/>
      <c r="M230" s="45"/>
      <c r="N230" s="47"/>
    </row>
    <row r="231" spans="1:14" s="7" customFormat="1" ht="11.25" customHeight="1" x14ac:dyDescent="0.35">
      <c r="A231" s="10"/>
      <c r="B231" s="11"/>
      <c r="C231" s="12"/>
      <c r="D231" s="11"/>
      <c r="E231" s="11"/>
      <c r="F231" s="9"/>
      <c r="G231" s="14"/>
      <c r="H231" s="62"/>
      <c r="I231" s="62"/>
      <c r="J231" s="45"/>
      <c r="K231" s="45"/>
      <c r="L231" s="45"/>
      <c r="M231" s="45"/>
      <c r="N231" s="47"/>
    </row>
    <row r="232" spans="1:14" s="7" customFormat="1" ht="11.25" customHeight="1" x14ac:dyDescent="0.35">
      <c r="A232" s="10"/>
      <c r="B232" s="11"/>
      <c r="C232" s="12"/>
      <c r="D232" s="11"/>
      <c r="E232" s="11"/>
      <c r="F232" s="9"/>
      <c r="G232" s="14"/>
      <c r="H232" s="62"/>
      <c r="I232" s="62"/>
      <c r="J232" s="45"/>
      <c r="K232" s="45"/>
      <c r="L232" s="45"/>
      <c r="M232" s="45"/>
      <c r="N232" s="47"/>
    </row>
    <row r="233" spans="1:14" s="7" customFormat="1" ht="11.25" customHeight="1" x14ac:dyDescent="0.35">
      <c r="A233" s="10"/>
      <c r="B233" s="11"/>
      <c r="C233" s="12"/>
      <c r="D233" s="11"/>
      <c r="E233" s="11"/>
      <c r="F233" s="9"/>
      <c r="G233" s="14"/>
      <c r="H233" s="62"/>
      <c r="I233" s="62"/>
      <c r="J233" s="45"/>
      <c r="K233" s="45"/>
      <c r="L233" s="45"/>
      <c r="M233" s="45"/>
      <c r="N233" s="47"/>
    </row>
    <row r="234" spans="1:14" s="7" customFormat="1" ht="11.25" customHeight="1" x14ac:dyDescent="0.35">
      <c r="A234" s="10"/>
      <c r="B234" s="11"/>
      <c r="C234" s="12"/>
      <c r="D234" s="11"/>
      <c r="E234" s="11"/>
      <c r="F234" s="9"/>
      <c r="G234" s="14"/>
      <c r="H234" s="62"/>
      <c r="I234" s="62"/>
      <c r="J234" s="45"/>
      <c r="K234" s="45"/>
      <c r="L234" s="45"/>
      <c r="M234" s="45"/>
      <c r="N234" s="47"/>
    </row>
    <row r="235" spans="1:14" s="7" customFormat="1" ht="11.25" customHeight="1" x14ac:dyDescent="0.35">
      <c r="A235" s="10"/>
      <c r="B235" s="11"/>
      <c r="C235" s="12"/>
      <c r="D235" s="11"/>
      <c r="E235" s="11"/>
      <c r="F235" s="9"/>
      <c r="G235" s="14"/>
      <c r="H235" s="62"/>
      <c r="I235" s="62"/>
      <c r="J235" s="45"/>
      <c r="K235" s="45"/>
      <c r="L235" s="45"/>
      <c r="M235" s="45"/>
      <c r="N235" s="47"/>
    </row>
    <row r="236" spans="1:14" s="7" customFormat="1" ht="11.25" customHeight="1" x14ac:dyDescent="0.35">
      <c r="A236" s="10"/>
      <c r="B236" s="11"/>
      <c r="C236" s="12"/>
      <c r="D236" s="11"/>
      <c r="E236" s="11"/>
      <c r="F236" s="9"/>
      <c r="G236" s="14"/>
      <c r="H236" s="62"/>
      <c r="I236" s="62"/>
      <c r="J236" s="45"/>
      <c r="K236" s="45"/>
      <c r="L236" s="45"/>
      <c r="M236" s="45"/>
      <c r="N236" s="47"/>
    </row>
    <row r="237" spans="1:14" s="7" customFormat="1" ht="11.25" customHeight="1" x14ac:dyDescent="0.35">
      <c r="A237" s="10"/>
      <c r="B237" s="11"/>
      <c r="C237" s="12"/>
      <c r="D237" s="11"/>
      <c r="E237" s="11"/>
      <c r="F237" s="9"/>
      <c r="G237" s="14"/>
      <c r="H237" s="62"/>
      <c r="I237" s="62"/>
      <c r="J237" s="45"/>
      <c r="K237" s="45"/>
      <c r="L237" s="45"/>
      <c r="M237" s="45"/>
      <c r="N237" s="47"/>
    </row>
    <row r="238" spans="1:14" s="7" customFormat="1" ht="11.25" customHeight="1" x14ac:dyDescent="0.35">
      <c r="A238" s="10"/>
      <c r="B238" s="11"/>
      <c r="C238" s="12"/>
      <c r="D238" s="11"/>
      <c r="E238" s="11"/>
      <c r="F238" s="9"/>
      <c r="G238" s="14"/>
      <c r="H238" s="62"/>
      <c r="I238" s="62"/>
      <c r="J238" s="45"/>
      <c r="K238" s="45"/>
      <c r="L238" s="45"/>
      <c r="M238" s="45"/>
      <c r="N238" s="47"/>
    </row>
    <row r="239" spans="1:14" s="7" customFormat="1" ht="11.25" customHeight="1" x14ac:dyDescent="0.35">
      <c r="A239" s="10"/>
      <c r="B239" s="11"/>
      <c r="C239" s="12"/>
      <c r="D239" s="11"/>
      <c r="E239" s="11"/>
      <c r="F239" s="9"/>
      <c r="G239" s="14"/>
      <c r="H239" s="62"/>
      <c r="I239" s="62"/>
      <c r="J239" s="45"/>
      <c r="K239" s="45"/>
      <c r="L239" s="45"/>
      <c r="M239" s="45"/>
      <c r="N239" s="47"/>
    </row>
    <row r="240" spans="1:14" s="7" customFormat="1" ht="11.25" customHeight="1" x14ac:dyDescent="0.35">
      <c r="A240" s="10"/>
      <c r="B240" s="11"/>
      <c r="C240" s="12"/>
      <c r="D240" s="11"/>
      <c r="E240" s="11"/>
      <c r="F240" s="9"/>
      <c r="G240" s="14"/>
      <c r="H240" s="62"/>
      <c r="I240" s="62"/>
      <c r="J240" s="45"/>
      <c r="K240" s="45"/>
      <c r="L240" s="45"/>
      <c r="M240" s="45"/>
      <c r="N240" s="47"/>
    </row>
    <row r="241" spans="1:14" s="7" customFormat="1" ht="11.25" customHeight="1" x14ac:dyDescent="0.35">
      <c r="A241" s="10"/>
      <c r="B241" s="11"/>
      <c r="C241" s="12"/>
      <c r="D241" s="11"/>
      <c r="E241" s="11"/>
      <c r="F241" s="9"/>
      <c r="G241" s="14"/>
      <c r="H241" s="62"/>
      <c r="I241" s="62"/>
      <c r="J241" s="45"/>
      <c r="K241" s="45"/>
      <c r="L241" s="45"/>
      <c r="M241" s="45"/>
      <c r="N241" s="47"/>
    </row>
    <row r="242" spans="1:14" s="7" customFormat="1" ht="11.25" customHeight="1" x14ac:dyDescent="0.35">
      <c r="A242" s="10"/>
      <c r="B242" s="11"/>
      <c r="C242" s="12"/>
      <c r="D242" s="11"/>
      <c r="E242" s="11"/>
      <c r="F242" s="9"/>
      <c r="G242" s="14"/>
      <c r="H242" s="62"/>
      <c r="I242" s="62"/>
      <c r="J242" s="45"/>
      <c r="K242" s="45"/>
      <c r="L242" s="45"/>
      <c r="M242" s="45"/>
      <c r="N242" s="47"/>
    </row>
    <row r="243" spans="1:14" s="7" customFormat="1" ht="11.25" customHeight="1" x14ac:dyDescent="0.35">
      <c r="A243" s="10"/>
      <c r="B243" s="11"/>
      <c r="C243" s="12"/>
      <c r="D243" s="11"/>
      <c r="E243" s="11"/>
      <c r="F243" s="9"/>
      <c r="G243" s="14"/>
      <c r="H243" s="62"/>
      <c r="I243" s="62"/>
      <c r="J243" s="45"/>
      <c r="K243" s="45"/>
      <c r="L243" s="45"/>
      <c r="M243" s="45"/>
      <c r="N243" s="47"/>
    </row>
    <row r="244" spans="1:14" s="7" customFormat="1" ht="11.25" customHeight="1" x14ac:dyDescent="0.35">
      <c r="A244" s="10"/>
      <c r="B244" s="11"/>
      <c r="C244" s="12"/>
      <c r="D244" s="11"/>
      <c r="E244" s="11"/>
      <c r="F244" s="9"/>
      <c r="G244" s="14"/>
      <c r="H244" s="62"/>
      <c r="I244" s="62"/>
      <c r="J244" s="45"/>
      <c r="K244" s="45"/>
      <c r="L244" s="45"/>
      <c r="M244" s="45"/>
      <c r="N244" s="47"/>
    </row>
    <row r="245" spans="1:14" s="7" customFormat="1" ht="11.25" customHeight="1" x14ac:dyDescent="0.35">
      <c r="A245" s="10"/>
      <c r="B245" s="11"/>
      <c r="C245" s="12"/>
      <c r="D245" s="11"/>
      <c r="E245" s="11"/>
      <c r="F245" s="9"/>
      <c r="G245" s="14"/>
      <c r="H245" s="62"/>
      <c r="I245" s="62"/>
      <c r="J245" s="45"/>
      <c r="K245" s="45"/>
      <c r="L245" s="45"/>
      <c r="M245" s="45"/>
      <c r="N245" s="47"/>
    </row>
    <row r="246" spans="1:14" s="7" customFormat="1" ht="11.25" customHeight="1" x14ac:dyDescent="0.35">
      <c r="A246" s="10"/>
      <c r="B246" s="11"/>
      <c r="C246" s="12"/>
      <c r="D246" s="11"/>
      <c r="E246" s="11"/>
      <c r="F246" s="9"/>
      <c r="G246" s="14"/>
      <c r="H246" s="62"/>
      <c r="I246" s="62"/>
      <c r="J246" s="45"/>
      <c r="K246" s="45"/>
      <c r="L246" s="45"/>
      <c r="M246" s="45"/>
      <c r="N246" s="47"/>
    </row>
    <row r="247" spans="1:14" s="7" customFormat="1" ht="11.25" customHeight="1" x14ac:dyDescent="0.35">
      <c r="A247" s="10"/>
      <c r="B247" s="11"/>
      <c r="C247" s="12"/>
      <c r="D247" s="11"/>
      <c r="E247" s="11"/>
      <c r="F247" s="9"/>
      <c r="G247" s="14"/>
      <c r="H247" s="62"/>
      <c r="I247" s="62"/>
      <c r="J247" s="45"/>
      <c r="K247" s="45"/>
      <c r="L247" s="45"/>
      <c r="M247" s="45"/>
      <c r="N247" s="47"/>
    </row>
    <row r="248" spans="1:14" s="7" customFormat="1" ht="11.25" customHeight="1" x14ac:dyDescent="0.35">
      <c r="A248" s="10"/>
      <c r="B248" s="11"/>
      <c r="C248" s="12"/>
      <c r="D248" s="11"/>
      <c r="E248" s="11"/>
      <c r="F248" s="9"/>
      <c r="G248" s="14"/>
      <c r="H248" s="62"/>
      <c r="I248" s="62"/>
      <c r="J248" s="45"/>
      <c r="K248" s="45"/>
      <c r="L248" s="45"/>
      <c r="M248" s="45"/>
      <c r="N248" s="47"/>
    </row>
    <row r="249" spans="1:14" s="7" customFormat="1" ht="11.25" customHeight="1" x14ac:dyDescent="0.35">
      <c r="A249" s="10"/>
      <c r="B249" s="11"/>
      <c r="C249" s="12"/>
      <c r="D249" s="11"/>
      <c r="E249" s="11"/>
      <c r="F249" s="9"/>
      <c r="G249" s="14"/>
      <c r="H249" s="62"/>
      <c r="I249" s="62"/>
      <c r="J249" s="45"/>
      <c r="K249" s="45"/>
      <c r="L249" s="45"/>
      <c r="M249" s="45"/>
      <c r="N249" s="47"/>
    </row>
    <row r="250" spans="1:14" s="7" customFormat="1" ht="11.25" customHeight="1" x14ac:dyDescent="0.35">
      <c r="A250" s="10"/>
      <c r="B250" s="11"/>
      <c r="C250" s="12"/>
      <c r="D250" s="11"/>
      <c r="E250" s="11"/>
      <c r="F250" s="9"/>
      <c r="G250" s="14"/>
      <c r="H250" s="62"/>
      <c r="I250" s="62"/>
      <c r="J250" s="45"/>
      <c r="K250" s="45"/>
      <c r="L250" s="45"/>
      <c r="M250" s="45"/>
      <c r="N250" s="47"/>
    </row>
    <row r="251" spans="1:14" s="7" customFormat="1" ht="11.25" customHeight="1" x14ac:dyDescent="0.35">
      <c r="A251" s="10"/>
      <c r="B251" s="11"/>
      <c r="C251" s="12"/>
      <c r="D251" s="11"/>
      <c r="E251" s="11"/>
      <c r="F251" s="9"/>
      <c r="G251" s="14"/>
      <c r="H251" s="62"/>
      <c r="I251" s="62"/>
      <c r="J251" s="45"/>
      <c r="K251" s="45"/>
      <c r="L251" s="45"/>
      <c r="M251" s="45"/>
      <c r="N251" s="47"/>
    </row>
    <row r="252" spans="1:14" s="7" customFormat="1" ht="11.25" customHeight="1" x14ac:dyDescent="0.35">
      <c r="A252" s="10"/>
      <c r="B252" s="11"/>
      <c r="C252" s="12"/>
      <c r="D252" s="11"/>
      <c r="E252" s="11"/>
      <c r="F252" s="9"/>
      <c r="G252" s="14"/>
      <c r="H252" s="62"/>
      <c r="I252" s="62"/>
      <c r="J252" s="45"/>
      <c r="K252" s="45"/>
      <c r="L252" s="45"/>
      <c r="M252" s="45"/>
      <c r="N252" s="47"/>
    </row>
    <row r="253" spans="1:14" s="7" customFormat="1" ht="11.25" customHeight="1" x14ac:dyDescent="0.35">
      <c r="A253" s="10"/>
      <c r="B253" s="11"/>
      <c r="C253" s="12"/>
      <c r="D253" s="11"/>
      <c r="E253" s="11"/>
      <c r="F253" s="9"/>
      <c r="G253" s="14"/>
      <c r="H253" s="62"/>
      <c r="I253" s="62"/>
      <c r="J253" s="45"/>
      <c r="K253" s="45"/>
      <c r="L253" s="45"/>
      <c r="M253" s="45"/>
      <c r="N253" s="47"/>
    </row>
    <row r="254" spans="1:14" s="7" customFormat="1" ht="11.25" customHeight="1" x14ac:dyDescent="0.35">
      <c r="A254" s="10"/>
      <c r="B254" s="11"/>
      <c r="C254" s="12"/>
      <c r="D254" s="11"/>
      <c r="E254" s="11"/>
      <c r="F254" s="9"/>
      <c r="G254" s="14"/>
      <c r="H254" s="62"/>
      <c r="I254" s="62"/>
      <c r="J254" s="45"/>
      <c r="K254" s="45"/>
      <c r="L254" s="45"/>
      <c r="M254" s="45"/>
      <c r="N254" s="47"/>
    </row>
    <row r="255" spans="1:14" s="7" customFormat="1" ht="11.25" customHeight="1" x14ac:dyDescent="0.35">
      <c r="A255" s="10"/>
      <c r="B255" s="11"/>
      <c r="C255" s="12"/>
      <c r="D255" s="11"/>
      <c r="E255" s="11"/>
      <c r="F255" s="9"/>
      <c r="G255" s="14"/>
      <c r="H255" s="62"/>
      <c r="I255" s="62"/>
      <c r="J255" s="45"/>
      <c r="K255" s="45"/>
      <c r="L255" s="45"/>
      <c r="M255" s="45"/>
      <c r="N255" s="47"/>
    </row>
    <row r="256" spans="1:14" s="7" customFormat="1" ht="11.25" customHeight="1" x14ac:dyDescent="0.35">
      <c r="A256" s="10"/>
      <c r="B256" s="11"/>
      <c r="C256" s="12"/>
      <c r="D256" s="11"/>
      <c r="E256" s="11"/>
      <c r="F256" s="9"/>
      <c r="G256" s="14"/>
      <c r="H256" s="62"/>
      <c r="I256" s="62"/>
      <c r="J256" s="45"/>
      <c r="K256" s="45"/>
      <c r="L256" s="45"/>
      <c r="M256" s="45"/>
      <c r="N256" s="47"/>
    </row>
    <row r="257" spans="1:14" s="7" customFormat="1" ht="11.25" customHeight="1" x14ac:dyDescent="0.35">
      <c r="A257" s="10"/>
      <c r="B257" s="11"/>
      <c r="C257" s="12"/>
      <c r="D257" s="11"/>
      <c r="E257" s="11"/>
      <c r="F257" s="9"/>
      <c r="G257" s="14"/>
      <c r="H257" s="62"/>
      <c r="I257" s="62"/>
      <c r="J257" s="45"/>
      <c r="K257" s="45"/>
      <c r="L257" s="45"/>
      <c r="M257" s="45"/>
      <c r="N257" s="47"/>
    </row>
    <row r="258" spans="1:14" s="7" customFormat="1" ht="11.25" customHeight="1" x14ac:dyDescent="0.35">
      <c r="A258" s="10"/>
      <c r="B258" s="11"/>
      <c r="C258" s="12"/>
      <c r="D258" s="11"/>
      <c r="E258" s="11"/>
      <c r="F258" s="9"/>
      <c r="G258" s="14"/>
      <c r="H258" s="62"/>
      <c r="I258" s="62"/>
      <c r="J258" s="45"/>
      <c r="K258" s="45"/>
      <c r="L258" s="45"/>
      <c r="M258" s="45"/>
      <c r="N258" s="47"/>
    </row>
    <row r="259" spans="1:14" s="7" customFormat="1" ht="11.25" customHeight="1" x14ac:dyDescent="0.35">
      <c r="A259" s="10"/>
      <c r="B259" s="11"/>
      <c r="C259" s="12"/>
      <c r="D259" s="11"/>
      <c r="E259" s="11"/>
      <c r="F259" s="9"/>
      <c r="G259" s="14"/>
      <c r="H259" s="62"/>
      <c r="I259" s="62"/>
      <c r="J259" s="45"/>
      <c r="K259" s="45"/>
      <c r="L259" s="45"/>
      <c r="M259" s="45"/>
      <c r="N259" s="47"/>
    </row>
    <row r="260" spans="1:14" s="7" customFormat="1" ht="11.25" customHeight="1" x14ac:dyDescent="0.35">
      <c r="A260" s="10"/>
      <c r="B260" s="11"/>
      <c r="C260" s="12"/>
      <c r="D260" s="11"/>
      <c r="E260" s="11"/>
      <c r="F260" s="9"/>
      <c r="G260" s="14"/>
      <c r="H260" s="62"/>
      <c r="I260" s="62"/>
      <c r="J260" s="45"/>
      <c r="K260" s="45"/>
      <c r="L260" s="45"/>
      <c r="M260" s="45"/>
      <c r="N260" s="47"/>
    </row>
    <row r="261" spans="1:14" s="7" customFormat="1" ht="11.25" customHeight="1" x14ac:dyDescent="0.35">
      <c r="A261" s="10"/>
      <c r="B261" s="11"/>
      <c r="C261" s="12"/>
      <c r="D261" s="11"/>
      <c r="E261" s="11"/>
      <c r="F261" s="9"/>
      <c r="G261" s="14"/>
      <c r="H261" s="62"/>
      <c r="I261" s="62"/>
      <c r="J261" s="45"/>
      <c r="K261" s="45"/>
      <c r="L261" s="45"/>
      <c r="M261" s="45"/>
      <c r="N261" s="47"/>
    </row>
    <row r="262" spans="1:14" s="7" customFormat="1" ht="11.25" customHeight="1" x14ac:dyDescent="0.35">
      <c r="A262" s="10"/>
      <c r="B262" s="11"/>
      <c r="C262" s="12"/>
      <c r="D262" s="11"/>
      <c r="E262" s="11"/>
      <c r="F262" s="9"/>
      <c r="G262" s="14"/>
      <c r="H262" s="62"/>
      <c r="I262" s="62"/>
      <c r="J262" s="45"/>
      <c r="K262" s="45"/>
      <c r="L262" s="45"/>
      <c r="M262" s="45"/>
      <c r="N262" s="47"/>
    </row>
    <row r="263" spans="1:14" s="7" customFormat="1" ht="11.25" customHeight="1" x14ac:dyDescent="0.35">
      <c r="A263" s="10"/>
      <c r="B263" s="11"/>
      <c r="C263" s="12"/>
      <c r="D263" s="11"/>
      <c r="E263" s="11"/>
      <c r="F263" s="9"/>
      <c r="G263" s="14"/>
      <c r="H263" s="62"/>
      <c r="I263" s="62"/>
      <c r="J263" s="45"/>
      <c r="K263" s="45"/>
      <c r="L263" s="45"/>
      <c r="M263" s="45"/>
      <c r="N263" s="47"/>
    </row>
    <row r="264" spans="1:14" s="7" customFormat="1" ht="11.25" customHeight="1" x14ac:dyDescent="0.35">
      <c r="A264" s="10"/>
      <c r="B264" s="11"/>
      <c r="C264" s="12"/>
      <c r="D264" s="11"/>
      <c r="E264" s="11"/>
      <c r="F264" s="9"/>
      <c r="G264" s="14"/>
      <c r="H264" s="62"/>
      <c r="I264" s="62"/>
      <c r="J264" s="45"/>
      <c r="K264" s="45"/>
      <c r="L264" s="45"/>
      <c r="M264" s="45"/>
      <c r="N264" s="47"/>
    </row>
    <row r="265" spans="1:14" s="7" customFormat="1" ht="11.25" customHeight="1" x14ac:dyDescent="0.35">
      <c r="A265" s="10"/>
      <c r="B265" s="11"/>
      <c r="C265" s="12"/>
      <c r="D265" s="11"/>
      <c r="E265" s="11"/>
      <c r="F265" s="9"/>
      <c r="G265" s="14"/>
      <c r="H265" s="62"/>
      <c r="I265" s="62"/>
      <c r="J265" s="45"/>
      <c r="K265" s="45"/>
      <c r="L265" s="45"/>
      <c r="M265" s="45"/>
      <c r="N265" s="47"/>
    </row>
    <row r="266" spans="1:14" s="7" customFormat="1" ht="11.25" customHeight="1" x14ac:dyDescent="0.35">
      <c r="A266" s="10"/>
      <c r="B266" s="11"/>
      <c r="C266" s="12"/>
      <c r="D266" s="11"/>
      <c r="E266" s="11"/>
      <c r="F266" s="9"/>
      <c r="G266" s="14"/>
      <c r="H266" s="62"/>
      <c r="I266" s="62"/>
      <c r="J266" s="45"/>
      <c r="K266" s="45"/>
      <c r="L266" s="45"/>
      <c r="M266" s="45"/>
      <c r="N266" s="47"/>
    </row>
    <row r="267" spans="1:14" s="7" customFormat="1" ht="11.25" customHeight="1" x14ac:dyDescent="0.35">
      <c r="A267" s="10"/>
      <c r="B267" s="11"/>
      <c r="C267" s="12"/>
      <c r="D267" s="11"/>
      <c r="E267" s="11"/>
      <c r="F267" s="9"/>
      <c r="G267" s="14"/>
      <c r="H267" s="62"/>
      <c r="I267" s="62"/>
      <c r="J267" s="45"/>
      <c r="K267" s="45"/>
      <c r="L267" s="45"/>
      <c r="M267" s="45"/>
      <c r="N267" s="47"/>
    </row>
    <row r="268" spans="1:14" s="7" customFormat="1" ht="11.25" customHeight="1" x14ac:dyDescent="0.35">
      <c r="A268" s="10"/>
      <c r="B268" s="11"/>
      <c r="C268" s="12"/>
      <c r="D268" s="11"/>
      <c r="E268" s="11"/>
      <c r="F268" s="9"/>
      <c r="G268" s="14"/>
      <c r="H268" s="62"/>
      <c r="I268" s="62"/>
      <c r="J268" s="45"/>
      <c r="K268" s="45"/>
      <c r="L268" s="45"/>
      <c r="M268" s="45"/>
      <c r="N268" s="47"/>
    </row>
    <row r="269" spans="1:14" s="7" customFormat="1" ht="11.25" customHeight="1" x14ac:dyDescent="0.35">
      <c r="A269" s="10"/>
      <c r="B269" s="11"/>
      <c r="C269" s="12"/>
      <c r="D269" s="11"/>
      <c r="E269" s="11"/>
      <c r="F269" s="9"/>
      <c r="G269" s="14"/>
      <c r="H269" s="62"/>
      <c r="I269" s="62"/>
      <c r="J269" s="45"/>
      <c r="K269" s="45"/>
      <c r="L269" s="45"/>
      <c r="M269" s="45"/>
      <c r="N269" s="47"/>
    </row>
    <row r="270" spans="1:14" s="7" customFormat="1" ht="11.25" customHeight="1" x14ac:dyDescent="0.35">
      <c r="A270" s="10"/>
      <c r="B270" s="11"/>
      <c r="C270" s="12"/>
      <c r="D270" s="11"/>
      <c r="E270" s="11"/>
      <c r="F270" s="9"/>
      <c r="G270" s="14"/>
      <c r="H270" s="62"/>
      <c r="I270" s="62"/>
      <c r="J270" s="45"/>
      <c r="K270" s="45"/>
      <c r="L270" s="45"/>
      <c r="M270" s="45"/>
      <c r="N270" s="47"/>
    </row>
    <row r="271" spans="1:14" s="7" customFormat="1" ht="11.25" customHeight="1" x14ac:dyDescent="0.35">
      <c r="A271" s="10"/>
      <c r="B271" s="11"/>
      <c r="C271" s="12"/>
      <c r="D271" s="11"/>
      <c r="E271" s="11"/>
      <c r="F271" s="9"/>
      <c r="G271" s="14"/>
      <c r="H271" s="62"/>
      <c r="I271" s="62"/>
      <c r="J271" s="45"/>
      <c r="K271" s="45"/>
      <c r="L271" s="45"/>
      <c r="M271" s="45"/>
      <c r="N271" s="47"/>
    </row>
    <row r="272" spans="1:14" s="7" customFormat="1" ht="11.25" customHeight="1" x14ac:dyDescent="0.35">
      <c r="A272" s="10"/>
      <c r="B272" s="11"/>
      <c r="C272" s="12"/>
      <c r="D272" s="11"/>
      <c r="E272" s="11"/>
      <c r="F272" s="9"/>
      <c r="G272" s="14"/>
      <c r="H272" s="62"/>
      <c r="I272" s="62"/>
      <c r="J272" s="45"/>
      <c r="K272" s="45"/>
      <c r="L272" s="45"/>
      <c r="M272" s="45"/>
      <c r="N272" s="47"/>
    </row>
    <row r="273" spans="1:14" s="7" customFormat="1" ht="11.25" customHeight="1" x14ac:dyDescent="0.35">
      <c r="A273" s="10"/>
      <c r="B273" s="11"/>
      <c r="C273" s="12"/>
      <c r="D273" s="11"/>
      <c r="E273" s="11"/>
      <c r="F273" s="9"/>
      <c r="G273" s="14"/>
      <c r="H273" s="62"/>
      <c r="I273" s="62"/>
      <c r="J273" s="45"/>
      <c r="K273" s="45"/>
      <c r="L273" s="45"/>
      <c r="M273" s="45"/>
      <c r="N273" s="47"/>
    </row>
    <row r="274" spans="1:14" s="7" customFormat="1" ht="11.25" customHeight="1" x14ac:dyDescent="0.35">
      <c r="A274" s="10"/>
      <c r="B274" s="11"/>
      <c r="C274" s="12"/>
      <c r="D274" s="11"/>
      <c r="E274" s="11"/>
      <c r="F274" s="9"/>
      <c r="G274" s="14"/>
      <c r="H274" s="62"/>
      <c r="I274" s="62"/>
      <c r="J274" s="45"/>
      <c r="K274" s="45"/>
      <c r="L274" s="45"/>
      <c r="M274" s="45"/>
      <c r="N274" s="47"/>
    </row>
    <row r="275" spans="1:14" s="7" customFormat="1" ht="11.25" customHeight="1" x14ac:dyDescent="0.35">
      <c r="A275" s="10"/>
      <c r="B275" s="11"/>
      <c r="C275" s="12"/>
      <c r="D275" s="11"/>
      <c r="E275" s="11"/>
      <c r="F275" s="9"/>
      <c r="G275" s="14"/>
      <c r="H275" s="62"/>
      <c r="I275" s="62"/>
      <c r="J275" s="45"/>
      <c r="K275" s="45"/>
      <c r="L275" s="45"/>
      <c r="M275" s="45"/>
      <c r="N275" s="47"/>
    </row>
    <row r="276" spans="1:14" s="7" customFormat="1" ht="11.25" customHeight="1" x14ac:dyDescent="0.35">
      <c r="A276" s="10"/>
      <c r="B276" s="11"/>
      <c r="C276" s="12"/>
      <c r="D276" s="11"/>
      <c r="E276" s="11"/>
      <c r="F276" s="9"/>
      <c r="G276" s="14"/>
      <c r="H276" s="62"/>
      <c r="I276" s="62"/>
      <c r="J276" s="45"/>
      <c r="K276" s="45"/>
      <c r="L276" s="45"/>
      <c r="M276" s="45"/>
      <c r="N276" s="47"/>
    </row>
    <row r="277" spans="1:14" s="7" customFormat="1" ht="11.25" customHeight="1" x14ac:dyDescent="0.35">
      <c r="A277" s="10"/>
      <c r="B277" s="11"/>
      <c r="C277" s="12"/>
      <c r="D277" s="11"/>
      <c r="E277" s="11"/>
      <c r="F277" s="9"/>
      <c r="G277" s="14"/>
      <c r="H277" s="62"/>
      <c r="I277" s="62"/>
      <c r="J277" s="45"/>
      <c r="K277" s="45"/>
      <c r="L277" s="45"/>
      <c r="M277" s="45"/>
      <c r="N277" s="47"/>
    </row>
    <row r="278" spans="1:14" s="7" customFormat="1" ht="11.25" customHeight="1" x14ac:dyDescent="0.35">
      <c r="A278" s="10"/>
      <c r="B278" s="11"/>
      <c r="C278" s="12"/>
      <c r="D278" s="11"/>
      <c r="E278" s="11"/>
      <c r="F278" s="9"/>
      <c r="G278" s="14"/>
      <c r="H278" s="62"/>
      <c r="I278" s="62"/>
      <c r="J278" s="45"/>
      <c r="K278" s="45"/>
      <c r="L278" s="45"/>
      <c r="M278" s="45"/>
      <c r="N278" s="47"/>
    </row>
    <row r="279" spans="1:14" s="7" customFormat="1" ht="11.25" customHeight="1" x14ac:dyDescent="0.35">
      <c r="A279" s="10"/>
      <c r="B279" s="11"/>
      <c r="C279" s="12"/>
      <c r="D279" s="11"/>
      <c r="E279" s="11"/>
      <c r="F279" s="9"/>
      <c r="G279" s="14"/>
      <c r="H279" s="62"/>
      <c r="I279" s="62"/>
      <c r="J279" s="45"/>
      <c r="K279" s="45"/>
      <c r="L279" s="45"/>
      <c r="M279" s="45"/>
      <c r="N279" s="47"/>
    </row>
    <row r="280" spans="1:14" s="7" customFormat="1" ht="11.25" customHeight="1" x14ac:dyDescent="0.35">
      <c r="A280" s="10"/>
      <c r="B280" s="11"/>
      <c r="C280" s="12"/>
      <c r="D280" s="11"/>
      <c r="E280" s="11"/>
      <c r="F280" s="9"/>
      <c r="G280" s="14"/>
      <c r="H280" s="62"/>
      <c r="I280" s="62"/>
      <c r="J280" s="45"/>
      <c r="K280" s="45"/>
      <c r="L280" s="45"/>
      <c r="M280" s="45"/>
      <c r="N280" s="47"/>
    </row>
    <row r="281" spans="1:14" s="7" customFormat="1" ht="11.25" customHeight="1" x14ac:dyDescent="0.35">
      <c r="A281" s="10"/>
      <c r="B281" s="11"/>
      <c r="C281" s="12"/>
      <c r="D281" s="11"/>
      <c r="E281" s="11"/>
      <c r="F281" s="9"/>
      <c r="G281" s="14"/>
      <c r="H281" s="62"/>
      <c r="I281" s="62"/>
      <c r="J281" s="45"/>
      <c r="K281" s="45"/>
      <c r="L281" s="45"/>
      <c r="M281" s="45"/>
      <c r="N281" s="47"/>
    </row>
    <row r="282" spans="1:14" s="7" customFormat="1" ht="11.25" customHeight="1" x14ac:dyDescent="0.35">
      <c r="A282" s="10"/>
      <c r="B282" s="11"/>
      <c r="C282" s="12"/>
      <c r="D282" s="11"/>
      <c r="E282" s="11"/>
      <c r="F282" s="9"/>
      <c r="G282" s="14"/>
      <c r="H282" s="62"/>
      <c r="I282" s="62"/>
      <c r="J282" s="45"/>
      <c r="K282" s="45"/>
      <c r="L282" s="45"/>
      <c r="M282" s="45"/>
      <c r="N282" s="47"/>
    </row>
    <row r="283" spans="1:14" s="7" customFormat="1" ht="11.25" customHeight="1" x14ac:dyDescent="0.35">
      <c r="A283" s="10"/>
      <c r="B283" s="11"/>
      <c r="C283" s="12"/>
      <c r="D283" s="11"/>
      <c r="E283" s="11"/>
      <c r="F283" s="9"/>
      <c r="G283" s="14"/>
      <c r="H283" s="62"/>
      <c r="I283" s="62"/>
      <c r="J283" s="45"/>
      <c r="K283" s="45"/>
      <c r="L283" s="45"/>
      <c r="M283" s="45"/>
      <c r="N283" s="47"/>
    </row>
    <row r="284" spans="1:14" s="7" customFormat="1" ht="11.25" customHeight="1" x14ac:dyDescent="0.35">
      <c r="A284" s="10"/>
      <c r="B284" s="11"/>
      <c r="C284" s="12"/>
      <c r="D284" s="11"/>
      <c r="E284" s="11"/>
      <c r="F284" s="9"/>
      <c r="G284" s="14"/>
      <c r="H284" s="62"/>
      <c r="I284" s="62"/>
      <c r="J284" s="45"/>
      <c r="K284" s="45"/>
      <c r="L284" s="45"/>
      <c r="M284" s="45"/>
      <c r="N284" s="47"/>
    </row>
    <row r="285" spans="1:14" s="7" customFormat="1" ht="11.25" customHeight="1" x14ac:dyDescent="0.35">
      <c r="A285" s="10"/>
      <c r="B285" s="11"/>
      <c r="C285" s="12"/>
      <c r="D285" s="11"/>
      <c r="E285" s="11"/>
      <c r="F285" s="9"/>
      <c r="G285" s="14"/>
      <c r="H285" s="62"/>
      <c r="I285" s="62"/>
      <c r="J285" s="45"/>
      <c r="K285" s="45"/>
      <c r="L285" s="45"/>
      <c r="M285" s="45"/>
      <c r="N285" s="47"/>
    </row>
    <row r="286" spans="1:14" s="7" customFormat="1" ht="11.25" customHeight="1" x14ac:dyDescent="0.35">
      <c r="A286" s="10"/>
      <c r="B286" s="11"/>
      <c r="C286" s="12"/>
      <c r="D286" s="11"/>
      <c r="E286" s="11"/>
      <c r="F286" s="9"/>
      <c r="G286" s="14"/>
      <c r="H286" s="62"/>
      <c r="I286" s="62"/>
      <c r="J286" s="45"/>
      <c r="K286" s="45"/>
      <c r="L286" s="45"/>
      <c r="M286" s="45"/>
      <c r="N286" s="47"/>
    </row>
    <row r="287" spans="1:14" s="7" customFormat="1" ht="11.25" customHeight="1" x14ac:dyDescent="0.35">
      <c r="A287" s="10"/>
      <c r="B287" s="11"/>
      <c r="C287" s="12"/>
      <c r="D287" s="11"/>
      <c r="E287" s="11"/>
      <c r="F287" s="9"/>
      <c r="G287" s="14"/>
      <c r="H287" s="62"/>
      <c r="I287" s="62"/>
      <c r="J287" s="45"/>
      <c r="K287" s="45"/>
      <c r="L287" s="45"/>
      <c r="M287" s="45"/>
      <c r="N287" s="47"/>
    </row>
    <row r="288" spans="1:14" s="7" customFormat="1" ht="11.25" customHeight="1" x14ac:dyDescent="0.35">
      <c r="A288" s="10"/>
      <c r="B288" s="11"/>
      <c r="C288" s="12"/>
      <c r="D288" s="11"/>
      <c r="E288" s="11"/>
      <c r="F288" s="9"/>
      <c r="G288" s="14"/>
      <c r="H288" s="62"/>
      <c r="I288" s="62"/>
      <c r="J288" s="45"/>
      <c r="K288" s="45"/>
      <c r="L288" s="45"/>
      <c r="M288" s="45"/>
      <c r="N288" s="47"/>
    </row>
    <row r="289" spans="1:14" s="7" customFormat="1" ht="11.25" customHeight="1" x14ac:dyDescent="0.35">
      <c r="A289" s="10"/>
      <c r="B289" s="11"/>
      <c r="C289" s="12"/>
      <c r="D289" s="11"/>
      <c r="E289" s="11"/>
      <c r="F289" s="9"/>
      <c r="G289" s="14"/>
      <c r="H289" s="62"/>
      <c r="I289" s="62"/>
      <c r="J289" s="45"/>
      <c r="K289" s="45"/>
      <c r="L289" s="45"/>
      <c r="M289" s="45"/>
      <c r="N289" s="47"/>
    </row>
    <row r="290" spans="1:14" s="7" customFormat="1" ht="11.25" customHeight="1" x14ac:dyDescent="0.35">
      <c r="A290" s="10"/>
      <c r="B290" s="11"/>
      <c r="C290" s="12"/>
      <c r="D290" s="11"/>
      <c r="E290" s="11"/>
      <c r="F290" s="9"/>
      <c r="G290" s="14"/>
      <c r="H290" s="62"/>
      <c r="I290" s="62"/>
      <c r="J290" s="45"/>
      <c r="K290" s="45"/>
      <c r="L290" s="45"/>
      <c r="M290" s="45"/>
      <c r="N290" s="47"/>
    </row>
    <row r="291" spans="1:14" s="7" customFormat="1" ht="11.25" customHeight="1" x14ac:dyDescent="0.35">
      <c r="A291" s="10"/>
      <c r="B291" s="11"/>
      <c r="C291" s="12"/>
      <c r="D291" s="11"/>
      <c r="E291" s="11"/>
      <c r="F291" s="9"/>
      <c r="G291" s="14"/>
      <c r="H291" s="62"/>
      <c r="I291" s="62"/>
      <c r="J291" s="45"/>
      <c r="K291" s="45"/>
      <c r="L291" s="45"/>
      <c r="M291" s="45"/>
      <c r="N291" s="47"/>
    </row>
    <row r="292" spans="1:14" s="7" customFormat="1" ht="11.25" customHeight="1" x14ac:dyDescent="0.35">
      <c r="A292" s="10"/>
      <c r="B292" s="11"/>
      <c r="C292" s="12"/>
      <c r="D292" s="11"/>
      <c r="E292" s="11"/>
      <c r="F292" s="9"/>
      <c r="G292" s="14"/>
      <c r="H292" s="62"/>
      <c r="I292" s="62"/>
      <c r="J292" s="45"/>
      <c r="K292" s="45"/>
      <c r="L292" s="45"/>
      <c r="M292" s="45"/>
      <c r="N292" s="47"/>
    </row>
    <row r="293" spans="1:14" s="7" customFormat="1" ht="11.25" customHeight="1" x14ac:dyDescent="0.35">
      <c r="A293" s="10"/>
      <c r="B293" s="11"/>
      <c r="C293" s="12"/>
      <c r="D293" s="11"/>
      <c r="E293" s="11"/>
      <c r="F293" s="9"/>
      <c r="G293" s="14"/>
      <c r="H293" s="62"/>
      <c r="I293" s="62"/>
      <c r="J293" s="45"/>
      <c r="K293" s="45"/>
      <c r="L293" s="45"/>
      <c r="M293" s="45"/>
      <c r="N293" s="47"/>
    </row>
    <row r="294" spans="1:14" s="7" customFormat="1" ht="11.25" customHeight="1" x14ac:dyDescent="0.35">
      <c r="A294" s="10"/>
      <c r="B294" s="11"/>
      <c r="C294" s="12"/>
      <c r="D294" s="11"/>
      <c r="E294" s="11"/>
      <c r="F294" s="9"/>
      <c r="G294" s="14"/>
      <c r="H294" s="62"/>
      <c r="I294" s="62"/>
      <c r="J294" s="45"/>
      <c r="K294" s="45"/>
      <c r="L294" s="45"/>
      <c r="M294" s="45"/>
      <c r="N294" s="47"/>
    </row>
    <row r="295" spans="1:14" s="7" customFormat="1" ht="11.25" customHeight="1" x14ac:dyDescent="0.35">
      <c r="A295" s="10"/>
      <c r="B295" s="11"/>
      <c r="C295" s="12"/>
      <c r="D295" s="11"/>
      <c r="E295" s="11"/>
      <c r="F295" s="9"/>
      <c r="G295" s="14"/>
      <c r="H295" s="62"/>
      <c r="I295" s="62"/>
      <c r="J295" s="45"/>
      <c r="K295" s="45"/>
      <c r="L295" s="45"/>
      <c r="M295" s="45"/>
      <c r="N295" s="47"/>
    </row>
    <row r="296" spans="1:14" s="7" customFormat="1" ht="11.25" customHeight="1" x14ac:dyDescent="0.35">
      <c r="A296" s="10"/>
      <c r="B296" s="11"/>
      <c r="C296" s="12"/>
      <c r="D296" s="11"/>
      <c r="E296" s="11"/>
      <c r="F296" s="9"/>
      <c r="G296" s="14"/>
      <c r="H296" s="62"/>
      <c r="I296" s="62"/>
      <c r="J296" s="45"/>
      <c r="K296" s="45"/>
      <c r="L296" s="45"/>
      <c r="M296" s="45"/>
      <c r="N296" s="47"/>
    </row>
    <row r="297" spans="1:14" s="7" customFormat="1" ht="11.25" customHeight="1" x14ac:dyDescent="0.35">
      <c r="A297" s="10"/>
      <c r="B297" s="11"/>
      <c r="C297" s="12"/>
      <c r="D297" s="11"/>
      <c r="E297" s="11"/>
      <c r="F297" s="9"/>
      <c r="G297" s="14"/>
      <c r="H297" s="62"/>
      <c r="I297" s="62"/>
      <c r="J297" s="45"/>
      <c r="K297" s="45"/>
      <c r="L297" s="45"/>
      <c r="M297" s="45"/>
      <c r="N297" s="47"/>
    </row>
    <row r="298" spans="1:14" s="7" customFormat="1" ht="11.25" customHeight="1" x14ac:dyDescent="0.35">
      <c r="A298" s="10"/>
      <c r="B298" s="11"/>
      <c r="C298" s="12"/>
      <c r="D298" s="11"/>
      <c r="E298" s="11"/>
      <c r="F298" s="9"/>
      <c r="G298" s="14"/>
      <c r="H298" s="62"/>
      <c r="I298" s="62"/>
      <c r="J298" s="45"/>
      <c r="K298" s="45"/>
      <c r="L298" s="45"/>
      <c r="M298" s="45"/>
      <c r="N298" s="47"/>
    </row>
    <row r="299" spans="1:14" s="7" customFormat="1" ht="11.25" customHeight="1" x14ac:dyDescent="0.35">
      <c r="A299" s="10"/>
      <c r="B299" s="11"/>
      <c r="C299" s="12"/>
      <c r="D299" s="11"/>
      <c r="E299" s="11"/>
      <c r="F299" s="9"/>
      <c r="G299" s="14"/>
      <c r="H299" s="62"/>
      <c r="I299" s="62"/>
      <c r="J299" s="45"/>
      <c r="K299" s="45"/>
      <c r="L299" s="45"/>
      <c r="M299" s="45"/>
      <c r="N299" s="47"/>
    </row>
    <row r="300" spans="1:14" s="7" customFormat="1" ht="11.25" customHeight="1" x14ac:dyDescent="0.35">
      <c r="A300" s="10"/>
      <c r="B300" s="11"/>
      <c r="C300" s="12"/>
      <c r="D300" s="11"/>
      <c r="E300" s="11"/>
      <c r="F300" s="9"/>
      <c r="G300" s="14"/>
      <c r="H300" s="62"/>
      <c r="I300" s="62"/>
      <c r="J300" s="45"/>
      <c r="K300" s="45"/>
      <c r="L300" s="45"/>
      <c r="M300" s="45"/>
      <c r="N300" s="47"/>
    </row>
    <row r="301" spans="1:14" s="7" customFormat="1" ht="11.25" customHeight="1" x14ac:dyDescent="0.35">
      <c r="A301" s="10"/>
      <c r="B301" s="11"/>
      <c r="C301" s="12"/>
      <c r="D301" s="11"/>
      <c r="E301" s="11"/>
      <c r="F301" s="9"/>
      <c r="G301" s="14"/>
      <c r="H301" s="62"/>
      <c r="I301" s="62"/>
      <c r="J301" s="45"/>
      <c r="K301" s="45"/>
      <c r="L301" s="45"/>
      <c r="M301" s="45"/>
      <c r="N301" s="47"/>
    </row>
    <row r="302" spans="1:14" s="7" customFormat="1" ht="11.25" customHeight="1" x14ac:dyDescent="0.35">
      <c r="A302" s="10"/>
      <c r="B302" s="11"/>
      <c r="C302" s="12"/>
      <c r="D302" s="11"/>
      <c r="E302" s="11"/>
      <c r="F302" s="9"/>
      <c r="G302" s="14"/>
      <c r="H302" s="62"/>
      <c r="I302" s="62"/>
      <c r="J302" s="45"/>
      <c r="K302" s="45"/>
      <c r="L302" s="45"/>
      <c r="M302" s="45"/>
      <c r="N302" s="47"/>
    </row>
    <row r="303" spans="1:14" s="7" customFormat="1" ht="11.25" customHeight="1" x14ac:dyDescent="0.35">
      <c r="A303" s="10"/>
      <c r="B303" s="11"/>
      <c r="C303" s="12"/>
      <c r="D303" s="11"/>
      <c r="E303" s="11"/>
      <c r="F303" s="9"/>
      <c r="G303" s="14"/>
      <c r="H303" s="62"/>
      <c r="I303" s="62"/>
      <c r="J303" s="45"/>
      <c r="K303" s="45"/>
      <c r="L303" s="45"/>
      <c r="M303" s="45"/>
      <c r="N303" s="47"/>
    </row>
    <row r="304" spans="1:14" s="7" customFormat="1" ht="11.25" customHeight="1" x14ac:dyDescent="0.35">
      <c r="A304" s="10"/>
      <c r="B304" s="11"/>
      <c r="C304" s="12"/>
      <c r="D304" s="11"/>
      <c r="E304" s="11"/>
      <c r="F304" s="9"/>
      <c r="G304" s="14"/>
      <c r="H304" s="62"/>
      <c r="I304" s="62"/>
      <c r="J304" s="45"/>
      <c r="K304" s="45"/>
      <c r="L304" s="45"/>
      <c r="M304" s="45"/>
      <c r="N304" s="47"/>
    </row>
    <row r="305" spans="1:14" s="7" customFormat="1" ht="11.25" customHeight="1" x14ac:dyDescent="0.35">
      <c r="A305" s="10"/>
      <c r="B305" s="11"/>
      <c r="C305" s="12"/>
      <c r="D305" s="11"/>
      <c r="E305" s="11"/>
      <c r="F305" s="9"/>
      <c r="G305" s="14"/>
      <c r="H305" s="62"/>
      <c r="I305" s="62"/>
      <c r="J305" s="45"/>
      <c r="K305" s="45"/>
      <c r="L305" s="45"/>
      <c r="M305" s="45"/>
      <c r="N305" s="47"/>
    </row>
    <row r="306" spans="1:14" s="7" customFormat="1" ht="11.25" customHeight="1" x14ac:dyDescent="0.35">
      <c r="A306" s="10"/>
      <c r="B306" s="11"/>
      <c r="C306" s="12"/>
      <c r="D306" s="11"/>
      <c r="E306" s="11"/>
      <c r="F306" s="9"/>
      <c r="G306" s="14"/>
      <c r="H306" s="62"/>
      <c r="I306" s="62"/>
      <c r="J306" s="45"/>
      <c r="K306" s="45"/>
      <c r="L306" s="45"/>
      <c r="M306" s="45"/>
      <c r="N306" s="47"/>
    </row>
    <row r="307" spans="1:14" s="7" customFormat="1" ht="11.25" customHeight="1" x14ac:dyDescent="0.35">
      <c r="A307" s="10"/>
      <c r="B307" s="11"/>
      <c r="C307" s="12"/>
      <c r="D307" s="11"/>
      <c r="E307" s="11"/>
      <c r="F307" s="9"/>
      <c r="G307" s="14"/>
      <c r="H307" s="62"/>
      <c r="I307" s="62"/>
      <c r="J307" s="45"/>
      <c r="K307" s="45"/>
      <c r="L307" s="45"/>
      <c r="M307" s="45"/>
      <c r="N307" s="47"/>
    </row>
    <row r="308" spans="1:14" s="7" customFormat="1" ht="11.25" customHeight="1" x14ac:dyDescent="0.35">
      <c r="A308" s="10"/>
      <c r="B308" s="11"/>
      <c r="C308" s="12"/>
      <c r="D308" s="11"/>
      <c r="E308" s="11"/>
      <c r="F308" s="9"/>
      <c r="G308" s="14"/>
      <c r="H308" s="62"/>
      <c r="I308" s="62"/>
      <c r="J308" s="45"/>
      <c r="K308" s="45"/>
      <c r="L308" s="45"/>
      <c r="M308" s="45"/>
      <c r="N308" s="47"/>
    </row>
    <row r="309" spans="1:14" s="7" customFormat="1" ht="11.25" customHeight="1" x14ac:dyDescent="0.35">
      <c r="A309" s="10"/>
      <c r="B309" s="11"/>
      <c r="C309" s="12"/>
      <c r="D309" s="11"/>
      <c r="E309" s="11"/>
      <c r="F309" s="9"/>
      <c r="G309" s="14"/>
      <c r="H309" s="62"/>
      <c r="I309" s="62"/>
      <c r="J309" s="45"/>
      <c r="K309" s="45"/>
      <c r="L309" s="45"/>
      <c r="M309" s="45"/>
      <c r="N309" s="47"/>
    </row>
    <row r="310" spans="1:14" s="7" customFormat="1" ht="11.25" customHeight="1" x14ac:dyDescent="0.35">
      <c r="A310" s="10"/>
      <c r="B310" s="11"/>
      <c r="C310" s="12"/>
      <c r="D310" s="11"/>
      <c r="E310" s="11"/>
      <c r="F310" s="9"/>
      <c r="G310" s="14"/>
      <c r="H310" s="62"/>
      <c r="I310" s="62"/>
      <c r="J310" s="45"/>
      <c r="K310" s="45"/>
      <c r="L310" s="45"/>
      <c r="M310" s="45"/>
      <c r="N310" s="47"/>
    </row>
    <row r="311" spans="1:14" s="7" customFormat="1" ht="11.25" customHeight="1" x14ac:dyDescent="0.35">
      <c r="A311" s="10"/>
      <c r="B311" s="11"/>
      <c r="C311" s="12"/>
      <c r="D311" s="11"/>
      <c r="E311" s="11"/>
      <c r="F311" s="9"/>
      <c r="G311" s="14"/>
      <c r="H311" s="62"/>
      <c r="I311" s="62"/>
      <c r="J311" s="45"/>
      <c r="K311" s="45"/>
      <c r="L311" s="45"/>
      <c r="M311" s="45"/>
      <c r="N311" s="47"/>
    </row>
    <row r="312" spans="1:14" s="7" customFormat="1" ht="11.25" customHeight="1" x14ac:dyDescent="0.35">
      <c r="A312" s="10"/>
      <c r="B312" s="11"/>
      <c r="C312" s="12"/>
      <c r="D312" s="11"/>
      <c r="E312" s="11"/>
      <c r="F312" s="9"/>
      <c r="G312" s="14"/>
      <c r="H312" s="62"/>
      <c r="I312" s="62"/>
      <c r="J312" s="45"/>
      <c r="K312" s="45"/>
      <c r="L312" s="45"/>
      <c r="M312" s="45"/>
      <c r="N312" s="47"/>
    </row>
    <row r="313" spans="1:14" s="7" customFormat="1" ht="11.25" customHeight="1" x14ac:dyDescent="0.35">
      <c r="A313" s="10"/>
      <c r="B313" s="11"/>
      <c r="C313" s="12"/>
      <c r="D313" s="11"/>
      <c r="E313" s="11"/>
      <c r="F313" s="9"/>
      <c r="G313" s="14"/>
      <c r="H313" s="62"/>
      <c r="I313" s="62"/>
      <c r="J313" s="45"/>
      <c r="K313" s="45"/>
      <c r="L313" s="45"/>
      <c r="M313" s="45"/>
      <c r="N313" s="47"/>
    </row>
    <row r="314" spans="1:14" s="7" customFormat="1" ht="11.25" customHeight="1" x14ac:dyDescent="0.35">
      <c r="A314" s="10"/>
      <c r="B314" s="11"/>
      <c r="C314" s="12"/>
      <c r="D314" s="11"/>
      <c r="E314" s="11"/>
      <c r="F314" s="9"/>
      <c r="G314" s="14"/>
      <c r="H314" s="62"/>
      <c r="I314" s="62"/>
      <c r="J314" s="45"/>
      <c r="K314" s="45"/>
      <c r="L314" s="45"/>
      <c r="M314" s="45"/>
      <c r="N314" s="47"/>
    </row>
    <row r="315" spans="1:14" s="7" customFormat="1" ht="11.25" customHeight="1" x14ac:dyDescent="0.35">
      <c r="A315" s="10"/>
      <c r="B315" s="11"/>
      <c r="C315" s="12"/>
      <c r="D315" s="11"/>
      <c r="E315" s="11"/>
      <c r="F315" s="9"/>
      <c r="G315" s="14"/>
      <c r="H315" s="62"/>
      <c r="I315" s="62"/>
      <c r="J315" s="45"/>
      <c r="K315" s="45"/>
      <c r="L315" s="45"/>
      <c r="M315" s="45"/>
      <c r="N315" s="47"/>
    </row>
    <row r="316" spans="1:14" s="7" customFormat="1" ht="11.25" customHeight="1" x14ac:dyDescent="0.35">
      <c r="A316" s="10"/>
      <c r="B316" s="11"/>
      <c r="C316" s="12"/>
      <c r="D316" s="11"/>
      <c r="E316" s="11"/>
      <c r="F316" s="9"/>
      <c r="G316" s="14"/>
      <c r="H316" s="62"/>
      <c r="I316" s="62"/>
      <c r="J316" s="45"/>
      <c r="K316" s="45"/>
      <c r="L316" s="45"/>
      <c r="M316" s="45"/>
      <c r="N316" s="47"/>
    </row>
    <row r="317" spans="1:14" s="7" customFormat="1" ht="11.25" customHeight="1" x14ac:dyDescent="0.35">
      <c r="A317" s="10"/>
      <c r="B317" s="11"/>
      <c r="C317" s="12"/>
      <c r="D317" s="11"/>
      <c r="E317" s="11"/>
      <c r="F317" s="9"/>
      <c r="G317" s="14"/>
      <c r="H317" s="62"/>
      <c r="I317" s="62"/>
      <c r="J317" s="45"/>
      <c r="K317" s="45"/>
      <c r="L317" s="45"/>
      <c r="M317" s="45"/>
      <c r="N317" s="47"/>
    </row>
    <row r="318" spans="1:14" s="7" customFormat="1" ht="11.25" customHeight="1" x14ac:dyDescent="0.35">
      <c r="A318" s="10"/>
      <c r="B318" s="11"/>
      <c r="C318" s="12"/>
      <c r="D318" s="11"/>
      <c r="E318" s="11"/>
      <c r="F318" s="9"/>
      <c r="G318" s="14"/>
      <c r="H318" s="62"/>
      <c r="I318" s="62"/>
      <c r="J318" s="45"/>
      <c r="K318" s="45"/>
      <c r="L318" s="45"/>
      <c r="M318" s="45"/>
      <c r="N318" s="47"/>
    </row>
    <row r="319" spans="1:14" s="7" customFormat="1" ht="11.25" customHeight="1" x14ac:dyDescent="0.35">
      <c r="A319" s="10"/>
      <c r="B319" s="11"/>
      <c r="C319" s="12"/>
      <c r="D319" s="11"/>
      <c r="E319" s="11"/>
      <c r="F319" s="9"/>
      <c r="G319" s="14"/>
      <c r="H319" s="62"/>
      <c r="I319" s="62"/>
      <c r="J319" s="45"/>
      <c r="K319" s="45"/>
      <c r="L319" s="45"/>
      <c r="M319" s="45"/>
      <c r="N319" s="47"/>
    </row>
    <row r="320" spans="1:14" s="7" customFormat="1" ht="11.25" customHeight="1" x14ac:dyDescent="0.35">
      <c r="A320" s="10"/>
      <c r="B320" s="11"/>
      <c r="C320" s="12"/>
      <c r="D320" s="11"/>
      <c r="E320" s="11"/>
      <c r="F320" s="9"/>
      <c r="G320" s="14"/>
      <c r="H320" s="62"/>
      <c r="I320" s="62"/>
      <c r="J320" s="45"/>
      <c r="K320" s="45"/>
      <c r="L320" s="45"/>
      <c r="M320" s="45"/>
      <c r="N320" s="47"/>
    </row>
    <row r="321" spans="1:14" s="7" customFormat="1" ht="11.25" customHeight="1" x14ac:dyDescent="0.35">
      <c r="A321" s="10"/>
      <c r="B321" s="11"/>
      <c r="C321" s="12"/>
      <c r="D321" s="11"/>
      <c r="E321" s="11"/>
      <c r="F321" s="9"/>
      <c r="G321" s="14"/>
      <c r="H321" s="62"/>
      <c r="I321" s="62"/>
      <c r="J321" s="45"/>
      <c r="K321" s="45"/>
      <c r="L321" s="45"/>
      <c r="M321" s="45"/>
      <c r="N321" s="47"/>
    </row>
    <row r="322" spans="1:14" s="7" customFormat="1" ht="11.25" customHeight="1" x14ac:dyDescent="0.35">
      <c r="A322" s="10"/>
      <c r="B322" s="11"/>
      <c r="C322" s="12"/>
      <c r="D322" s="11"/>
      <c r="E322" s="11"/>
      <c r="F322" s="9"/>
      <c r="G322" s="14"/>
      <c r="H322" s="62"/>
      <c r="I322" s="62"/>
      <c r="J322" s="45"/>
      <c r="K322" s="45"/>
      <c r="L322" s="45"/>
      <c r="M322" s="45"/>
      <c r="N322" s="47"/>
    </row>
    <row r="323" spans="1:14" s="7" customFormat="1" ht="11.25" customHeight="1" x14ac:dyDescent="0.35">
      <c r="A323" s="10"/>
      <c r="B323" s="11"/>
      <c r="C323" s="12"/>
      <c r="D323" s="11"/>
      <c r="E323" s="11"/>
      <c r="F323" s="9"/>
      <c r="G323" s="14"/>
      <c r="H323" s="62"/>
      <c r="I323" s="62"/>
      <c r="J323" s="45"/>
      <c r="K323" s="45"/>
      <c r="L323" s="45"/>
      <c r="M323" s="45"/>
      <c r="N323" s="47"/>
    </row>
    <row r="324" spans="1:14" s="7" customFormat="1" ht="11.25" customHeight="1" x14ac:dyDescent="0.35">
      <c r="A324" s="10"/>
      <c r="B324" s="11"/>
      <c r="C324" s="12"/>
      <c r="D324" s="11"/>
      <c r="E324" s="11"/>
      <c r="F324" s="9"/>
      <c r="G324" s="14"/>
      <c r="H324" s="62"/>
      <c r="I324" s="62"/>
      <c r="J324" s="45"/>
      <c r="K324" s="45"/>
      <c r="L324" s="45"/>
      <c r="M324" s="45"/>
      <c r="N324" s="47"/>
    </row>
    <row r="325" spans="1:14" s="7" customFormat="1" ht="11.25" customHeight="1" x14ac:dyDescent="0.35">
      <c r="A325" s="10"/>
      <c r="B325" s="11"/>
      <c r="C325" s="12"/>
      <c r="D325" s="11"/>
      <c r="E325" s="11"/>
      <c r="F325" s="9"/>
      <c r="G325" s="14"/>
      <c r="H325" s="62"/>
      <c r="I325" s="62"/>
      <c r="J325" s="45"/>
      <c r="K325" s="45"/>
      <c r="L325" s="45"/>
      <c r="M325" s="45"/>
      <c r="N325" s="47"/>
    </row>
    <row r="326" spans="1:14" s="7" customFormat="1" ht="11.25" customHeight="1" x14ac:dyDescent="0.35">
      <c r="A326" s="10"/>
      <c r="B326" s="11"/>
      <c r="C326" s="12"/>
      <c r="D326" s="11"/>
      <c r="E326" s="11"/>
      <c r="F326" s="9"/>
      <c r="G326" s="14"/>
      <c r="H326" s="62"/>
      <c r="I326" s="62"/>
      <c r="J326" s="45"/>
      <c r="K326" s="45"/>
      <c r="L326" s="45"/>
      <c r="M326" s="45"/>
      <c r="N326" s="47"/>
    </row>
    <row r="327" spans="1:14" s="7" customFormat="1" ht="11.25" customHeight="1" x14ac:dyDescent="0.35">
      <c r="A327" s="10"/>
      <c r="B327" s="11"/>
      <c r="C327" s="12"/>
      <c r="D327" s="11"/>
      <c r="E327" s="11"/>
      <c r="F327" s="9"/>
      <c r="G327" s="14"/>
      <c r="H327" s="62"/>
      <c r="I327" s="62"/>
      <c r="J327" s="45"/>
      <c r="K327" s="45"/>
      <c r="L327" s="45"/>
      <c r="M327" s="45"/>
      <c r="N327" s="47"/>
    </row>
    <row r="328" spans="1:14" s="7" customFormat="1" ht="11.25" customHeight="1" x14ac:dyDescent="0.35">
      <c r="A328" s="10"/>
      <c r="B328" s="11"/>
      <c r="C328" s="12"/>
      <c r="D328" s="11"/>
      <c r="E328" s="11"/>
      <c r="F328" s="9"/>
      <c r="G328" s="14"/>
      <c r="H328" s="62"/>
      <c r="I328" s="62"/>
      <c r="J328" s="45"/>
      <c r="K328" s="45"/>
      <c r="L328" s="45"/>
      <c r="M328" s="45"/>
      <c r="N328" s="47"/>
    </row>
    <row r="329" spans="1:14" s="7" customFormat="1" ht="11.25" customHeight="1" x14ac:dyDescent="0.35">
      <c r="A329" s="10"/>
      <c r="B329" s="11"/>
      <c r="C329" s="12"/>
      <c r="D329" s="11"/>
      <c r="E329" s="11"/>
      <c r="F329" s="9"/>
      <c r="G329" s="14"/>
      <c r="H329" s="62"/>
      <c r="I329" s="62"/>
      <c r="J329" s="45"/>
      <c r="K329" s="45"/>
      <c r="L329" s="45"/>
      <c r="M329" s="45"/>
      <c r="N329" s="47"/>
    </row>
    <row r="330" spans="1:14" s="7" customFormat="1" ht="11.25" customHeight="1" x14ac:dyDescent="0.35">
      <c r="A330" s="10"/>
      <c r="B330" s="11"/>
      <c r="C330" s="12"/>
      <c r="D330" s="11"/>
      <c r="E330" s="11"/>
      <c r="F330" s="9"/>
      <c r="G330" s="14"/>
      <c r="H330" s="62"/>
      <c r="I330" s="62"/>
      <c r="J330" s="45"/>
      <c r="K330" s="45"/>
      <c r="L330" s="45"/>
      <c r="M330" s="45"/>
      <c r="N330" s="47"/>
    </row>
    <row r="331" spans="1:14" s="7" customFormat="1" ht="11.25" customHeight="1" x14ac:dyDescent="0.35">
      <c r="A331" s="10"/>
      <c r="B331" s="11"/>
      <c r="C331" s="12"/>
      <c r="D331" s="11"/>
      <c r="E331" s="11"/>
      <c r="F331" s="9"/>
      <c r="G331" s="14"/>
      <c r="H331" s="62"/>
      <c r="I331" s="62"/>
      <c r="J331" s="45"/>
      <c r="K331" s="45"/>
      <c r="L331" s="45"/>
      <c r="M331" s="45"/>
      <c r="N331" s="47"/>
    </row>
    <row r="332" spans="1:14" s="7" customFormat="1" ht="11.25" customHeight="1" x14ac:dyDescent="0.35">
      <c r="A332" s="10"/>
      <c r="B332" s="11"/>
      <c r="C332" s="12"/>
      <c r="D332" s="11"/>
      <c r="E332" s="11"/>
      <c r="F332" s="9"/>
      <c r="G332" s="14"/>
      <c r="H332" s="62"/>
      <c r="I332" s="62"/>
      <c r="J332" s="45"/>
      <c r="K332" s="45"/>
      <c r="L332" s="45"/>
      <c r="M332" s="45"/>
      <c r="N332" s="47"/>
    </row>
    <row r="333" spans="1:14" s="7" customFormat="1" ht="11.25" customHeight="1" x14ac:dyDescent="0.35">
      <c r="A333" s="10"/>
      <c r="B333" s="11"/>
      <c r="C333" s="12"/>
      <c r="D333" s="11"/>
      <c r="E333" s="11"/>
      <c r="F333" s="9"/>
      <c r="G333" s="14"/>
      <c r="H333" s="62"/>
      <c r="I333" s="62"/>
      <c r="J333" s="45"/>
      <c r="K333" s="45"/>
      <c r="L333" s="45"/>
      <c r="M333" s="45"/>
      <c r="N333" s="47"/>
    </row>
    <row r="334" spans="1:14" s="7" customFormat="1" ht="11.25" customHeight="1" x14ac:dyDescent="0.35">
      <c r="A334" s="10"/>
      <c r="B334" s="11"/>
      <c r="C334" s="12"/>
      <c r="D334" s="11"/>
      <c r="E334" s="11"/>
      <c r="F334" s="9"/>
      <c r="G334" s="14"/>
      <c r="H334" s="62"/>
      <c r="I334" s="62"/>
      <c r="J334" s="45"/>
      <c r="K334" s="45"/>
      <c r="L334" s="45"/>
      <c r="M334" s="45"/>
      <c r="N334" s="47"/>
    </row>
    <row r="335" spans="1:14" s="7" customFormat="1" ht="11.25" customHeight="1" x14ac:dyDescent="0.35">
      <c r="A335" s="10"/>
      <c r="B335" s="11"/>
      <c r="C335" s="12"/>
      <c r="D335" s="11"/>
      <c r="E335" s="11"/>
      <c r="F335" s="9"/>
      <c r="G335" s="14"/>
      <c r="H335" s="62"/>
      <c r="I335" s="62"/>
      <c r="J335" s="45"/>
      <c r="K335" s="45"/>
      <c r="L335" s="45"/>
      <c r="M335" s="45"/>
      <c r="N335" s="47"/>
    </row>
    <row r="336" spans="1:14" s="7" customFormat="1" ht="11.25" customHeight="1" x14ac:dyDescent="0.35">
      <c r="A336" s="10"/>
      <c r="B336" s="11"/>
      <c r="C336" s="12"/>
      <c r="D336" s="11"/>
      <c r="E336" s="11"/>
      <c r="F336" s="9"/>
      <c r="G336" s="14"/>
      <c r="H336" s="62"/>
      <c r="I336" s="62"/>
      <c r="J336" s="45"/>
      <c r="K336" s="45"/>
      <c r="L336" s="45"/>
      <c r="M336" s="45"/>
      <c r="N336" s="47"/>
    </row>
    <row r="337" spans="1:14" s="7" customFormat="1" ht="11.25" customHeight="1" x14ac:dyDescent="0.35">
      <c r="A337" s="10"/>
      <c r="B337" s="11"/>
      <c r="C337" s="12"/>
      <c r="D337" s="11"/>
      <c r="E337" s="11"/>
      <c r="F337" s="9"/>
      <c r="G337" s="14"/>
      <c r="H337" s="62"/>
      <c r="I337" s="62"/>
      <c r="J337" s="45"/>
      <c r="K337" s="45"/>
      <c r="L337" s="45"/>
      <c r="M337" s="45"/>
      <c r="N337" s="47"/>
    </row>
    <row r="338" spans="1:14" s="7" customFormat="1" ht="11.25" customHeight="1" x14ac:dyDescent="0.35">
      <c r="A338" s="10"/>
      <c r="B338" s="11"/>
      <c r="C338" s="12"/>
      <c r="D338" s="11"/>
      <c r="E338" s="11"/>
      <c r="F338" s="9"/>
      <c r="G338" s="14"/>
      <c r="H338" s="62"/>
      <c r="I338" s="62"/>
      <c r="J338" s="45"/>
      <c r="K338" s="45"/>
      <c r="L338" s="45"/>
      <c r="M338" s="45"/>
      <c r="N338" s="47"/>
    </row>
    <row r="339" spans="1:14" s="7" customFormat="1" ht="11.25" customHeight="1" x14ac:dyDescent="0.35">
      <c r="A339" s="10"/>
      <c r="B339" s="11"/>
      <c r="C339" s="12"/>
      <c r="D339" s="11"/>
      <c r="E339" s="11"/>
      <c r="F339" s="9"/>
      <c r="G339" s="14"/>
      <c r="H339" s="62"/>
      <c r="I339" s="62"/>
      <c r="J339" s="45"/>
      <c r="K339" s="45"/>
      <c r="L339" s="45"/>
      <c r="M339" s="45"/>
      <c r="N339" s="47"/>
    </row>
    <row r="340" spans="1:14" s="7" customFormat="1" ht="11.25" customHeight="1" x14ac:dyDescent="0.35">
      <c r="A340" s="10"/>
      <c r="B340" s="11"/>
      <c r="C340" s="12"/>
      <c r="D340" s="11"/>
      <c r="E340" s="11"/>
      <c r="F340" s="9"/>
      <c r="G340" s="14"/>
      <c r="H340" s="62"/>
      <c r="I340" s="62"/>
      <c r="J340" s="45"/>
      <c r="K340" s="45"/>
      <c r="L340" s="45"/>
      <c r="M340" s="45"/>
      <c r="N340" s="47"/>
    </row>
    <row r="341" spans="1:14" s="7" customFormat="1" ht="11.25" customHeight="1" x14ac:dyDescent="0.35">
      <c r="A341" s="10"/>
      <c r="B341" s="11"/>
      <c r="C341" s="12"/>
      <c r="D341" s="11"/>
      <c r="E341" s="11"/>
      <c r="F341" s="9"/>
      <c r="G341" s="14"/>
      <c r="H341" s="62"/>
      <c r="I341" s="62"/>
      <c r="J341" s="45"/>
      <c r="K341" s="45"/>
      <c r="L341" s="45"/>
      <c r="M341" s="45"/>
      <c r="N341" s="47"/>
    </row>
    <row r="342" spans="1:14" s="7" customFormat="1" ht="11.25" customHeight="1" x14ac:dyDescent="0.35">
      <c r="A342" s="10"/>
      <c r="B342" s="11"/>
      <c r="C342" s="12"/>
      <c r="D342" s="11"/>
      <c r="E342" s="11"/>
      <c r="F342" s="9"/>
      <c r="G342" s="14"/>
      <c r="H342" s="62"/>
      <c r="I342" s="62"/>
      <c r="J342" s="45"/>
      <c r="K342" s="45"/>
      <c r="L342" s="45"/>
      <c r="M342" s="45"/>
      <c r="N342" s="47"/>
    </row>
    <row r="343" spans="1:14" s="7" customFormat="1" ht="11.25" customHeight="1" x14ac:dyDescent="0.35">
      <c r="A343" s="10"/>
      <c r="B343" s="11"/>
      <c r="C343" s="12"/>
      <c r="D343" s="11"/>
      <c r="E343" s="11"/>
      <c r="F343" s="9"/>
      <c r="G343" s="14"/>
      <c r="H343" s="62"/>
      <c r="I343" s="62"/>
      <c r="J343" s="45"/>
      <c r="K343" s="45"/>
      <c r="L343" s="45"/>
      <c r="M343" s="45"/>
      <c r="N343" s="47"/>
    </row>
    <row r="344" spans="1:14" s="7" customFormat="1" ht="11.25" customHeight="1" x14ac:dyDescent="0.35">
      <c r="A344" s="10"/>
      <c r="B344" s="11"/>
      <c r="C344" s="12"/>
      <c r="D344" s="11"/>
      <c r="E344" s="11"/>
      <c r="F344" s="9"/>
      <c r="G344" s="14"/>
      <c r="H344" s="62"/>
      <c r="I344" s="62"/>
      <c r="J344" s="45"/>
      <c r="K344" s="45"/>
      <c r="L344" s="45"/>
      <c r="M344" s="45"/>
      <c r="N344" s="47"/>
    </row>
    <row r="345" spans="1:14" s="7" customFormat="1" ht="11.25" customHeight="1" x14ac:dyDescent="0.35">
      <c r="A345" s="10"/>
      <c r="B345" s="11"/>
      <c r="C345" s="12"/>
      <c r="D345" s="11"/>
      <c r="E345" s="11"/>
      <c r="F345" s="9"/>
      <c r="G345" s="14"/>
      <c r="H345" s="62"/>
      <c r="I345" s="62"/>
      <c r="J345" s="45"/>
      <c r="K345" s="45"/>
      <c r="L345" s="45"/>
      <c r="M345" s="45"/>
      <c r="N345" s="47"/>
    </row>
    <row r="346" spans="1:14" s="7" customFormat="1" ht="11.25" customHeight="1" x14ac:dyDescent="0.35">
      <c r="A346" s="10"/>
      <c r="B346" s="11"/>
      <c r="C346" s="12"/>
      <c r="D346" s="11"/>
      <c r="E346" s="11"/>
      <c r="F346" s="9"/>
      <c r="G346" s="14"/>
      <c r="H346" s="62"/>
      <c r="I346" s="62"/>
      <c r="J346" s="45"/>
      <c r="K346" s="45"/>
      <c r="L346" s="45"/>
      <c r="M346" s="45"/>
      <c r="N346" s="47"/>
    </row>
    <row r="347" spans="1:14" s="7" customFormat="1" ht="11.25" customHeight="1" x14ac:dyDescent="0.35">
      <c r="A347" s="10"/>
      <c r="B347" s="11"/>
      <c r="C347" s="12"/>
      <c r="D347" s="11"/>
      <c r="E347" s="11"/>
      <c r="F347" s="9"/>
      <c r="G347" s="14"/>
      <c r="H347" s="62"/>
      <c r="I347" s="62"/>
      <c r="J347" s="45"/>
      <c r="K347" s="45"/>
      <c r="L347" s="45"/>
      <c r="M347" s="45"/>
      <c r="N347" s="47"/>
    </row>
    <row r="348" spans="1:14" s="7" customFormat="1" ht="11.25" customHeight="1" x14ac:dyDescent="0.35">
      <c r="A348" s="10"/>
      <c r="B348" s="11"/>
      <c r="C348" s="12"/>
      <c r="D348" s="11"/>
      <c r="E348" s="11"/>
      <c r="F348" s="9"/>
      <c r="G348" s="14"/>
      <c r="H348" s="62"/>
      <c r="I348" s="62"/>
      <c r="J348" s="45"/>
      <c r="K348" s="45"/>
      <c r="L348" s="45"/>
      <c r="M348" s="45"/>
      <c r="N348" s="47"/>
    </row>
    <row r="349" spans="1:14" s="7" customFormat="1" ht="11.25" customHeight="1" x14ac:dyDescent="0.35">
      <c r="A349" s="10"/>
      <c r="B349" s="11"/>
      <c r="C349" s="12"/>
      <c r="D349" s="11"/>
      <c r="E349" s="11"/>
      <c r="F349" s="9"/>
      <c r="G349" s="14"/>
      <c r="H349" s="62"/>
      <c r="I349" s="62"/>
      <c r="J349" s="45"/>
      <c r="K349" s="45"/>
      <c r="L349" s="45"/>
      <c r="M349" s="45"/>
      <c r="N349" s="47"/>
    </row>
    <row r="350" spans="1:14" s="7" customFormat="1" ht="11.25" customHeight="1" x14ac:dyDescent="0.35">
      <c r="A350" s="10"/>
      <c r="B350" s="11"/>
      <c r="C350" s="12"/>
      <c r="D350" s="11"/>
      <c r="E350" s="11"/>
      <c r="F350" s="9"/>
      <c r="G350" s="14"/>
      <c r="H350" s="62"/>
      <c r="I350" s="62"/>
      <c r="J350" s="45"/>
      <c r="K350" s="45"/>
      <c r="L350" s="45"/>
      <c r="M350" s="45"/>
      <c r="N350" s="47"/>
    </row>
    <row r="351" spans="1:14" s="7" customFormat="1" ht="11.25" customHeight="1" x14ac:dyDescent="0.35">
      <c r="A351" s="10"/>
      <c r="B351" s="11"/>
      <c r="C351" s="12"/>
      <c r="D351" s="11"/>
      <c r="E351" s="11"/>
      <c r="F351" s="9"/>
      <c r="G351" s="14"/>
      <c r="H351" s="62"/>
      <c r="I351" s="62"/>
      <c r="J351" s="45"/>
      <c r="K351" s="45"/>
      <c r="L351" s="45"/>
      <c r="M351" s="45"/>
      <c r="N351" s="47"/>
    </row>
    <row r="352" spans="1:14" s="7" customFormat="1" ht="11.25" customHeight="1" x14ac:dyDescent="0.35">
      <c r="A352" s="10"/>
      <c r="B352" s="11"/>
      <c r="C352" s="12"/>
      <c r="D352" s="11"/>
      <c r="E352" s="11"/>
      <c r="F352" s="9"/>
      <c r="G352" s="14"/>
      <c r="H352" s="62"/>
      <c r="I352" s="62"/>
      <c r="J352" s="45"/>
      <c r="K352" s="45"/>
      <c r="L352" s="45"/>
      <c r="M352" s="45"/>
      <c r="N352" s="47"/>
    </row>
    <row r="353" spans="1:14" s="7" customFormat="1" ht="11.25" customHeight="1" x14ac:dyDescent="0.35">
      <c r="A353" s="10"/>
      <c r="B353" s="11"/>
      <c r="C353" s="12"/>
      <c r="D353" s="11"/>
      <c r="E353" s="11"/>
      <c r="F353" s="9"/>
      <c r="G353" s="14"/>
      <c r="H353" s="62"/>
      <c r="I353" s="62"/>
      <c r="J353" s="45"/>
      <c r="K353" s="45"/>
      <c r="L353" s="45"/>
      <c r="M353" s="45"/>
      <c r="N353" s="47"/>
    </row>
    <row r="354" spans="1:14" s="7" customFormat="1" ht="11.25" customHeight="1" x14ac:dyDescent="0.35">
      <c r="A354" s="10"/>
      <c r="B354" s="11"/>
      <c r="C354" s="12"/>
      <c r="D354" s="11"/>
      <c r="E354" s="11"/>
      <c r="F354" s="9"/>
      <c r="G354" s="14"/>
      <c r="H354" s="62"/>
      <c r="I354" s="62"/>
      <c r="J354" s="45"/>
      <c r="K354" s="45"/>
      <c r="L354" s="45"/>
      <c r="M354" s="45"/>
      <c r="N354" s="47"/>
    </row>
    <row r="355" spans="1:14" s="7" customFormat="1" ht="11.25" customHeight="1" x14ac:dyDescent="0.35">
      <c r="A355" s="10"/>
      <c r="B355" s="11"/>
      <c r="C355" s="12"/>
      <c r="D355" s="11"/>
      <c r="E355" s="11"/>
      <c r="F355" s="9"/>
      <c r="G355" s="14"/>
      <c r="H355" s="62"/>
      <c r="I355" s="62"/>
      <c r="J355" s="45"/>
      <c r="K355" s="45"/>
      <c r="L355" s="45"/>
      <c r="M355" s="45"/>
      <c r="N355" s="47"/>
    </row>
    <row r="356" spans="1:14" s="7" customFormat="1" ht="11.25" customHeight="1" x14ac:dyDescent="0.35">
      <c r="A356" s="10"/>
      <c r="B356" s="11"/>
      <c r="C356" s="12"/>
      <c r="D356" s="11"/>
      <c r="E356" s="11"/>
      <c r="F356" s="9"/>
      <c r="G356" s="14"/>
      <c r="H356" s="62"/>
      <c r="I356" s="62"/>
      <c r="J356" s="45"/>
      <c r="K356" s="45"/>
      <c r="L356" s="45"/>
      <c r="M356" s="45"/>
      <c r="N356" s="47"/>
    </row>
    <row r="357" spans="1:14" s="7" customFormat="1" ht="11.25" customHeight="1" x14ac:dyDescent="0.35">
      <c r="A357" s="10"/>
      <c r="B357" s="11"/>
      <c r="C357" s="12"/>
      <c r="D357" s="11"/>
      <c r="E357" s="11"/>
      <c r="F357" s="9"/>
      <c r="G357" s="14"/>
      <c r="H357" s="62"/>
      <c r="I357" s="62"/>
      <c r="J357" s="45"/>
      <c r="K357" s="45"/>
      <c r="L357" s="45"/>
      <c r="M357" s="45"/>
      <c r="N357" s="47"/>
    </row>
    <row r="358" spans="1:14" s="7" customFormat="1" ht="11.25" customHeight="1" x14ac:dyDescent="0.35">
      <c r="A358" s="10"/>
      <c r="B358" s="11"/>
      <c r="C358" s="12"/>
      <c r="D358" s="11"/>
      <c r="E358" s="11"/>
      <c r="F358" s="9"/>
      <c r="G358" s="14"/>
      <c r="H358" s="62"/>
      <c r="I358" s="62"/>
      <c r="J358" s="45"/>
      <c r="K358" s="45"/>
      <c r="L358" s="45"/>
      <c r="M358" s="45"/>
      <c r="N358" s="47"/>
    </row>
    <row r="359" spans="1:14" s="7" customFormat="1" ht="11.25" customHeight="1" x14ac:dyDescent="0.35">
      <c r="A359" s="10"/>
      <c r="B359" s="11"/>
      <c r="C359" s="12"/>
      <c r="D359" s="11"/>
      <c r="E359" s="11"/>
      <c r="F359" s="9"/>
      <c r="G359" s="14"/>
      <c r="H359" s="62"/>
      <c r="I359" s="62"/>
      <c r="J359" s="45"/>
      <c r="K359" s="45"/>
      <c r="L359" s="45"/>
      <c r="M359" s="45"/>
      <c r="N359" s="47"/>
    </row>
    <row r="360" spans="1:14" s="7" customFormat="1" ht="11.25" customHeight="1" x14ac:dyDescent="0.35">
      <c r="A360" s="10"/>
      <c r="B360" s="11"/>
      <c r="C360" s="12"/>
      <c r="D360" s="11"/>
      <c r="E360" s="11"/>
      <c r="F360" s="9"/>
      <c r="G360" s="14"/>
      <c r="H360" s="62"/>
      <c r="I360" s="62"/>
      <c r="J360" s="45"/>
      <c r="K360" s="45"/>
      <c r="L360" s="45"/>
      <c r="M360" s="45"/>
      <c r="N360" s="47"/>
    </row>
    <row r="361" spans="1:14" s="7" customFormat="1" ht="11.25" customHeight="1" x14ac:dyDescent="0.35">
      <c r="A361" s="10"/>
      <c r="B361" s="11"/>
      <c r="C361" s="12"/>
      <c r="D361" s="11"/>
      <c r="E361" s="11"/>
      <c r="F361" s="9"/>
      <c r="G361" s="14"/>
      <c r="H361" s="62"/>
      <c r="I361" s="62"/>
      <c r="J361" s="45"/>
      <c r="K361" s="45"/>
      <c r="L361" s="45"/>
      <c r="M361" s="45"/>
      <c r="N361" s="47"/>
    </row>
    <row r="362" spans="1:14" s="7" customFormat="1" ht="11.25" customHeight="1" x14ac:dyDescent="0.35">
      <c r="A362" s="10"/>
      <c r="B362" s="11"/>
      <c r="C362" s="12"/>
      <c r="D362" s="11"/>
      <c r="E362" s="11"/>
      <c r="F362" s="9"/>
      <c r="G362" s="14"/>
      <c r="H362" s="62"/>
      <c r="I362" s="62"/>
      <c r="J362" s="45"/>
      <c r="K362" s="45"/>
      <c r="L362" s="45"/>
      <c r="M362" s="45"/>
      <c r="N362" s="47"/>
    </row>
    <row r="363" spans="1:14" s="7" customFormat="1" ht="11.25" customHeight="1" x14ac:dyDescent="0.35">
      <c r="A363" s="10"/>
      <c r="B363" s="11"/>
      <c r="C363" s="12"/>
      <c r="D363" s="11"/>
      <c r="E363" s="11"/>
      <c r="F363" s="9"/>
      <c r="G363" s="14"/>
      <c r="H363" s="62"/>
      <c r="I363" s="62"/>
      <c r="J363" s="45"/>
      <c r="K363" s="45"/>
      <c r="L363" s="45"/>
      <c r="M363" s="45"/>
      <c r="N363" s="47"/>
    </row>
    <row r="364" spans="1:14" s="7" customFormat="1" ht="11.25" customHeight="1" x14ac:dyDescent="0.35">
      <c r="A364" s="10"/>
      <c r="B364" s="11"/>
      <c r="C364" s="12"/>
      <c r="D364" s="11"/>
      <c r="E364" s="11"/>
      <c r="F364" s="9"/>
      <c r="G364" s="14"/>
      <c r="H364" s="62"/>
      <c r="I364" s="62"/>
      <c r="J364" s="45"/>
      <c r="K364" s="45"/>
      <c r="L364" s="45"/>
      <c r="M364" s="45"/>
      <c r="N364" s="47"/>
    </row>
    <row r="365" spans="1:14" s="7" customFormat="1" ht="11.25" customHeight="1" x14ac:dyDescent="0.35">
      <c r="A365" s="10"/>
      <c r="B365" s="11"/>
      <c r="C365" s="12"/>
      <c r="D365" s="11"/>
      <c r="E365" s="11"/>
      <c r="F365" s="9"/>
      <c r="G365" s="14"/>
      <c r="H365" s="62"/>
      <c r="I365" s="62"/>
      <c r="J365" s="45"/>
      <c r="K365" s="45"/>
      <c r="L365" s="45"/>
      <c r="M365" s="45"/>
      <c r="N365" s="47"/>
    </row>
    <row r="366" spans="1:14" s="7" customFormat="1" ht="11.25" customHeight="1" x14ac:dyDescent="0.35">
      <c r="A366" s="10"/>
      <c r="B366" s="11"/>
      <c r="C366" s="12"/>
      <c r="D366" s="11"/>
      <c r="E366" s="11"/>
      <c r="F366" s="9"/>
      <c r="G366" s="14"/>
      <c r="H366" s="62"/>
      <c r="I366" s="62"/>
      <c r="J366" s="45"/>
      <c r="K366" s="45"/>
      <c r="L366" s="45"/>
      <c r="M366" s="45"/>
      <c r="N366" s="47"/>
    </row>
    <row r="367" spans="1:14" s="7" customFormat="1" ht="11.25" customHeight="1" x14ac:dyDescent="0.35">
      <c r="A367" s="10"/>
      <c r="B367" s="11"/>
      <c r="C367" s="12"/>
      <c r="D367" s="11"/>
      <c r="E367" s="11"/>
      <c r="F367" s="9"/>
      <c r="G367" s="14"/>
      <c r="H367" s="62"/>
      <c r="I367" s="62"/>
      <c r="J367" s="45"/>
      <c r="K367" s="45"/>
      <c r="L367" s="45"/>
      <c r="M367" s="45"/>
      <c r="N367" s="47"/>
    </row>
    <row r="368" spans="1:14" s="7" customFormat="1" ht="11.25" customHeight="1" x14ac:dyDescent="0.35">
      <c r="A368" s="10"/>
      <c r="B368" s="11"/>
      <c r="C368" s="12"/>
      <c r="D368" s="11"/>
      <c r="E368" s="11"/>
      <c r="F368" s="9"/>
      <c r="G368" s="14"/>
      <c r="H368" s="62"/>
      <c r="I368" s="62"/>
      <c r="J368" s="45"/>
      <c r="K368" s="45"/>
      <c r="L368" s="45"/>
      <c r="M368" s="45"/>
      <c r="N368" s="47"/>
    </row>
    <row r="369" spans="1:14" s="7" customFormat="1" ht="11.25" customHeight="1" x14ac:dyDescent="0.35">
      <c r="A369" s="10"/>
      <c r="B369" s="11"/>
      <c r="C369" s="12"/>
      <c r="D369" s="11"/>
      <c r="E369" s="11"/>
      <c r="F369" s="9"/>
      <c r="G369" s="14"/>
      <c r="H369" s="62"/>
      <c r="I369" s="62"/>
      <c r="J369" s="45"/>
      <c r="K369" s="45"/>
      <c r="L369" s="45"/>
      <c r="M369" s="45"/>
      <c r="N369" s="47"/>
    </row>
    <row r="370" spans="1:14" s="7" customFormat="1" ht="11.25" customHeight="1" x14ac:dyDescent="0.35">
      <c r="A370" s="10"/>
      <c r="B370" s="11"/>
      <c r="C370" s="12"/>
      <c r="D370" s="11"/>
      <c r="E370" s="11"/>
      <c r="F370" s="9"/>
      <c r="G370" s="14"/>
      <c r="H370" s="62"/>
      <c r="I370" s="62"/>
      <c r="J370" s="45"/>
      <c r="K370" s="45"/>
      <c r="L370" s="45"/>
      <c r="M370" s="45"/>
      <c r="N370" s="47"/>
    </row>
    <row r="371" spans="1:14" s="7" customFormat="1" ht="11.25" customHeight="1" x14ac:dyDescent="0.35">
      <c r="A371" s="10"/>
      <c r="B371" s="11"/>
      <c r="C371" s="12"/>
      <c r="D371" s="11"/>
      <c r="E371" s="11"/>
      <c r="F371" s="9"/>
      <c r="G371" s="14"/>
      <c r="H371" s="62"/>
      <c r="I371" s="62"/>
      <c r="J371" s="45"/>
      <c r="K371" s="45"/>
      <c r="L371" s="45"/>
      <c r="M371" s="45"/>
      <c r="N371" s="47"/>
    </row>
    <row r="372" spans="1:14" s="7" customFormat="1" ht="11.25" customHeight="1" x14ac:dyDescent="0.35">
      <c r="A372" s="10"/>
      <c r="B372" s="11"/>
      <c r="C372" s="12"/>
      <c r="D372" s="11"/>
      <c r="E372" s="11"/>
      <c r="F372" s="9"/>
      <c r="G372" s="14"/>
      <c r="H372" s="62"/>
      <c r="I372" s="62"/>
      <c r="J372" s="45"/>
      <c r="K372" s="45"/>
      <c r="L372" s="45"/>
      <c r="M372" s="45"/>
      <c r="N372" s="47"/>
    </row>
    <row r="373" spans="1:14" s="7" customFormat="1" ht="11.25" customHeight="1" x14ac:dyDescent="0.35">
      <c r="A373" s="10"/>
      <c r="B373" s="11"/>
      <c r="C373" s="12"/>
      <c r="D373" s="11"/>
      <c r="E373" s="11"/>
      <c r="F373" s="9"/>
      <c r="G373" s="14"/>
      <c r="H373" s="62"/>
      <c r="I373" s="62"/>
      <c r="J373" s="45"/>
      <c r="K373" s="45"/>
      <c r="L373" s="45"/>
      <c r="M373" s="45"/>
      <c r="N373" s="47"/>
    </row>
    <row r="374" spans="1:14" s="7" customFormat="1" ht="11.25" customHeight="1" x14ac:dyDescent="0.35">
      <c r="A374" s="10"/>
      <c r="B374" s="11"/>
      <c r="C374" s="12"/>
      <c r="D374" s="11"/>
      <c r="E374" s="11"/>
      <c r="F374" s="9"/>
      <c r="G374" s="14"/>
      <c r="H374" s="62"/>
      <c r="I374" s="62"/>
      <c r="J374" s="45"/>
      <c r="K374" s="45"/>
      <c r="L374" s="45"/>
      <c r="M374" s="45"/>
      <c r="N374" s="47"/>
    </row>
    <row r="375" spans="1:14" s="7" customFormat="1" ht="11.25" customHeight="1" x14ac:dyDescent="0.35">
      <c r="A375" s="10"/>
      <c r="B375" s="11"/>
      <c r="C375" s="12"/>
      <c r="D375" s="11"/>
      <c r="E375" s="11"/>
      <c r="F375" s="9"/>
      <c r="G375" s="14"/>
      <c r="H375" s="62"/>
      <c r="I375" s="62"/>
      <c r="J375" s="45"/>
      <c r="K375" s="45"/>
      <c r="L375" s="45"/>
      <c r="M375" s="45"/>
      <c r="N375" s="47"/>
    </row>
    <row r="376" spans="1:14" s="7" customFormat="1" ht="11.25" customHeight="1" x14ac:dyDescent="0.35">
      <c r="A376" s="10"/>
      <c r="B376" s="11"/>
      <c r="C376" s="12"/>
      <c r="D376" s="11"/>
      <c r="E376" s="11"/>
      <c r="F376" s="9"/>
      <c r="G376" s="14"/>
      <c r="H376" s="62"/>
      <c r="I376" s="62"/>
      <c r="J376" s="45"/>
      <c r="K376" s="45"/>
      <c r="L376" s="45"/>
      <c r="M376" s="45"/>
      <c r="N376" s="47"/>
    </row>
    <row r="377" spans="1:14" s="7" customFormat="1" ht="11.25" customHeight="1" x14ac:dyDescent="0.35">
      <c r="A377" s="10"/>
      <c r="B377" s="11"/>
      <c r="C377" s="12"/>
      <c r="D377" s="11"/>
      <c r="E377" s="11"/>
      <c r="F377" s="9"/>
      <c r="G377" s="14"/>
      <c r="H377" s="62"/>
      <c r="I377" s="62"/>
      <c r="J377" s="45"/>
      <c r="K377" s="45"/>
      <c r="L377" s="45"/>
      <c r="M377" s="45"/>
      <c r="N377" s="47"/>
    </row>
    <row r="378" spans="1:14" s="7" customFormat="1" ht="11.25" customHeight="1" x14ac:dyDescent="0.35">
      <c r="A378" s="10"/>
      <c r="B378" s="11"/>
      <c r="C378" s="12"/>
      <c r="D378" s="11"/>
      <c r="E378" s="11"/>
      <c r="F378" s="9"/>
      <c r="G378" s="14"/>
      <c r="H378" s="62"/>
      <c r="I378" s="62"/>
      <c r="J378" s="45"/>
      <c r="K378" s="45"/>
      <c r="L378" s="45"/>
      <c r="M378" s="45"/>
      <c r="N378" s="47"/>
    </row>
    <row r="379" spans="1:14" s="7" customFormat="1" ht="11.25" customHeight="1" x14ac:dyDescent="0.35">
      <c r="A379" s="10"/>
      <c r="B379" s="11"/>
      <c r="C379" s="12"/>
      <c r="D379" s="11"/>
      <c r="E379" s="11"/>
      <c r="F379" s="9"/>
      <c r="G379" s="14"/>
      <c r="H379" s="62"/>
      <c r="I379" s="62"/>
      <c r="J379" s="45"/>
      <c r="K379" s="45"/>
      <c r="L379" s="45"/>
      <c r="M379" s="45"/>
      <c r="N379" s="47"/>
    </row>
    <row r="380" spans="1:14" s="7" customFormat="1" ht="11.25" customHeight="1" x14ac:dyDescent="0.35">
      <c r="A380" s="10"/>
      <c r="B380" s="11"/>
      <c r="C380" s="12"/>
      <c r="D380" s="11"/>
      <c r="E380" s="11"/>
      <c r="F380" s="9"/>
      <c r="G380" s="14"/>
      <c r="H380" s="62"/>
      <c r="I380" s="62"/>
      <c r="J380" s="45"/>
      <c r="K380" s="45"/>
      <c r="L380" s="45"/>
      <c r="M380" s="45"/>
      <c r="N380" s="47"/>
    </row>
    <row r="381" spans="1:14" s="7" customFormat="1" ht="14.15" customHeight="1" x14ac:dyDescent="0.35">
      <c r="A381" s="10"/>
      <c r="B381" s="11"/>
      <c r="C381" s="12"/>
      <c r="D381" s="11"/>
      <c r="E381" s="11"/>
      <c r="F381" s="9"/>
      <c r="G381" s="14"/>
      <c r="H381" s="62"/>
      <c r="I381" s="62"/>
      <c r="J381" s="45"/>
      <c r="K381" s="45"/>
      <c r="L381" s="45"/>
      <c r="M381" s="45"/>
      <c r="N381" s="47"/>
    </row>
    <row r="382" spans="1:14" s="7" customFormat="1" ht="14.15" customHeight="1" x14ac:dyDescent="0.35">
      <c r="A382" s="10"/>
      <c r="B382" s="11"/>
      <c r="C382" s="12"/>
      <c r="D382" s="11"/>
      <c r="E382" s="11"/>
      <c r="F382" s="9"/>
      <c r="G382" s="14"/>
      <c r="H382" s="62"/>
      <c r="I382" s="62"/>
      <c r="J382" s="45"/>
      <c r="K382" s="45"/>
      <c r="L382" s="45"/>
      <c r="M382" s="45"/>
      <c r="N382" s="47"/>
    </row>
    <row r="383" spans="1:14" s="7" customFormat="1" ht="14.15" customHeight="1" x14ac:dyDescent="0.35">
      <c r="A383" s="10"/>
      <c r="B383" s="11"/>
      <c r="C383" s="12"/>
      <c r="D383" s="11"/>
      <c r="E383" s="11"/>
      <c r="F383" s="9"/>
      <c r="G383" s="14"/>
      <c r="H383" s="62"/>
      <c r="I383" s="62"/>
      <c r="J383" s="45"/>
      <c r="K383" s="45"/>
      <c r="L383" s="45"/>
      <c r="M383" s="45"/>
      <c r="N383" s="47"/>
    </row>
    <row r="384" spans="1:14" s="7" customFormat="1" ht="14.15" customHeight="1" x14ac:dyDescent="0.35">
      <c r="A384" s="10"/>
      <c r="B384" s="11"/>
      <c r="C384" s="12"/>
      <c r="D384" s="11"/>
      <c r="E384" s="11"/>
      <c r="F384" s="9"/>
      <c r="G384" s="14"/>
      <c r="H384" s="62"/>
      <c r="I384" s="62"/>
      <c r="J384" s="45"/>
      <c r="K384" s="45"/>
      <c r="L384" s="45"/>
      <c r="M384" s="45"/>
      <c r="N384" s="47"/>
    </row>
    <row r="385" spans="1:256" s="7" customFormat="1" ht="14.15" customHeight="1" x14ac:dyDescent="0.35">
      <c r="A385" s="10"/>
      <c r="B385" s="11"/>
      <c r="C385" s="12"/>
      <c r="D385" s="11"/>
      <c r="E385" s="11"/>
      <c r="F385" s="9"/>
      <c r="G385" s="14"/>
      <c r="H385" s="62"/>
      <c r="I385" s="62"/>
      <c r="J385" s="45"/>
      <c r="K385" s="45"/>
      <c r="L385" s="45"/>
      <c r="M385" s="45"/>
      <c r="N385" s="47"/>
    </row>
    <row r="386" spans="1:256" s="7" customFormat="1" ht="14.15" customHeight="1" x14ac:dyDescent="0.35">
      <c r="A386" s="10"/>
      <c r="B386" s="11"/>
      <c r="C386" s="12"/>
      <c r="D386" s="11"/>
      <c r="E386" s="11"/>
      <c r="F386" s="9"/>
      <c r="G386" s="14"/>
      <c r="H386" s="62"/>
      <c r="I386" s="62"/>
      <c r="J386" s="45"/>
      <c r="K386" s="45"/>
      <c r="L386" s="45"/>
      <c r="M386" s="45"/>
      <c r="N386" s="47"/>
    </row>
    <row r="387" spans="1:256" s="7" customFormat="1" ht="14.15" customHeight="1" x14ac:dyDescent="0.35">
      <c r="A387" s="10"/>
      <c r="B387" s="11"/>
      <c r="C387" s="12"/>
      <c r="D387" s="11"/>
      <c r="E387" s="11"/>
      <c r="F387" s="9"/>
      <c r="G387" s="14"/>
      <c r="H387" s="62"/>
      <c r="I387" s="62"/>
      <c r="J387" s="45"/>
      <c r="K387" s="45"/>
      <c r="L387" s="45"/>
      <c r="M387" s="45"/>
      <c r="N387" s="47"/>
    </row>
    <row r="388" spans="1:256" s="7" customFormat="1" ht="14.15" customHeight="1" x14ac:dyDescent="0.35">
      <c r="A388" s="10"/>
      <c r="B388" s="11"/>
      <c r="C388" s="12"/>
      <c r="D388" s="11"/>
      <c r="E388" s="11"/>
      <c r="F388" s="9"/>
      <c r="G388" s="14"/>
      <c r="H388" s="62"/>
      <c r="I388" s="62"/>
      <c r="J388" s="45"/>
      <c r="K388" s="45"/>
      <c r="L388" s="45"/>
      <c r="M388" s="45"/>
      <c r="N388" s="47"/>
    </row>
    <row r="389" spans="1:256" x14ac:dyDescent="0.35">
      <c r="O389" s="7"/>
      <c r="P389" s="7"/>
      <c r="Q389" s="7"/>
      <c r="R389" s="7"/>
      <c r="S389" s="7"/>
      <c r="T389" s="7"/>
      <c r="U389" s="7"/>
      <c r="V389" s="7"/>
      <c r="W389" s="7"/>
      <c r="X389" s="7"/>
      <c r="Y389" s="7"/>
      <c r="Z389" s="7"/>
      <c r="AA389" s="7"/>
      <c r="AB389" s="7"/>
      <c r="AC389" s="7"/>
      <c r="AD389" s="7"/>
      <c r="AE389" s="7"/>
      <c r="AF389" s="7"/>
      <c r="AG389" s="7"/>
      <c r="AH389" s="7"/>
      <c r="AI389" s="7"/>
      <c r="AJ389" s="7"/>
      <c r="AK389" s="7"/>
      <c r="AL389" s="7"/>
      <c r="AM389" s="7"/>
      <c r="AN389" s="7"/>
      <c r="AO389" s="7"/>
      <c r="AP389" s="7"/>
      <c r="AQ389" s="7"/>
      <c r="AR389" s="7"/>
      <c r="AS389" s="7"/>
      <c r="AT389" s="7"/>
      <c r="AU389" s="7"/>
      <c r="AV389" s="7"/>
      <c r="AW389" s="7"/>
      <c r="AX389" s="7"/>
      <c r="AY389" s="7"/>
      <c r="AZ389" s="7"/>
      <c r="BA389" s="7"/>
      <c r="BB389" s="7"/>
      <c r="BC389" s="7"/>
      <c r="BD389" s="7"/>
      <c r="BE389" s="7"/>
      <c r="BF389" s="7"/>
      <c r="BG389" s="7"/>
      <c r="BH389" s="7"/>
      <c r="BI389" s="7"/>
      <c r="BJ389" s="7"/>
      <c r="BK389" s="7"/>
      <c r="BL389" s="7"/>
      <c r="BM389" s="7"/>
      <c r="BN389" s="7"/>
      <c r="BO389" s="7"/>
      <c r="BP389" s="7"/>
      <c r="BQ389" s="7"/>
      <c r="BR389" s="7"/>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7"/>
      <c r="CV389" s="7"/>
      <c r="CW389" s="7"/>
      <c r="CX389" s="7"/>
      <c r="CY389" s="7"/>
      <c r="CZ389" s="7"/>
      <c r="DA389" s="7"/>
      <c r="DB389" s="7"/>
      <c r="DC389" s="7"/>
      <c r="DD389" s="7"/>
      <c r="DE389" s="7"/>
      <c r="DF389" s="7"/>
      <c r="DG389" s="7"/>
      <c r="DH389" s="7"/>
      <c r="DI389" s="7"/>
      <c r="DJ389" s="7"/>
      <c r="DK389" s="7"/>
      <c r="DL389" s="7"/>
      <c r="DM389" s="7"/>
      <c r="DN389" s="7"/>
      <c r="DO389" s="7"/>
      <c r="DP389" s="7"/>
      <c r="DQ389" s="7"/>
      <c r="DR389" s="7"/>
      <c r="DS389" s="7"/>
      <c r="DT389" s="7"/>
      <c r="DU389" s="7"/>
      <c r="DV389" s="7"/>
      <c r="DW389" s="7"/>
      <c r="DX389" s="7"/>
      <c r="DY389" s="7"/>
      <c r="DZ389" s="7"/>
      <c r="EA389" s="7"/>
      <c r="EB389" s="7"/>
      <c r="EC389" s="7"/>
      <c r="ED389" s="7"/>
      <c r="EE389" s="7"/>
      <c r="EF389" s="7"/>
      <c r="EG389" s="7"/>
      <c r="EH389" s="7"/>
      <c r="EI389" s="7"/>
      <c r="EJ389" s="7"/>
      <c r="EK389" s="7"/>
      <c r="EL389" s="7"/>
      <c r="EM389" s="7"/>
      <c r="EN389" s="7"/>
      <c r="EO389" s="7"/>
      <c r="EP389" s="7"/>
      <c r="EQ389" s="7"/>
      <c r="ER389" s="7"/>
      <c r="ES389" s="7"/>
      <c r="ET389" s="7"/>
      <c r="EU389" s="7"/>
      <c r="EV389" s="7"/>
      <c r="EW389" s="7"/>
      <c r="EX389" s="7"/>
      <c r="EY389" s="7"/>
      <c r="EZ389" s="7"/>
      <c r="FA389" s="7"/>
      <c r="FB389" s="7"/>
      <c r="FC389" s="7"/>
      <c r="FD389" s="7"/>
      <c r="FE389" s="7"/>
      <c r="FF389" s="7"/>
      <c r="FG389" s="7"/>
      <c r="FH389" s="7"/>
      <c r="FI389" s="7"/>
      <c r="FJ389" s="7"/>
      <c r="FK389" s="7"/>
      <c r="FL389" s="7"/>
      <c r="FM389" s="7"/>
      <c r="FN389" s="7"/>
      <c r="FO389" s="7"/>
      <c r="FP389" s="7"/>
      <c r="FQ389" s="7"/>
      <c r="FR389" s="7"/>
      <c r="FS389" s="7"/>
      <c r="FT389" s="7"/>
      <c r="FU389" s="7"/>
      <c r="FV389" s="7"/>
      <c r="FW389" s="7"/>
      <c r="FX389" s="7"/>
      <c r="FY389" s="7"/>
      <c r="FZ389" s="7"/>
      <c r="GA389" s="7"/>
      <c r="GB389" s="7"/>
      <c r="GC389" s="7"/>
      <c r="GD389" s="7"/>
      <c r="GE389" s="7"/>
      <c r="GF389" s="7"/>
      <c r="GG389" s="7"/>
      <c r="GH389" s="7"/>
      <c r="GI389" s="7"/>
      <c r="GJ389" s="7"/>
      <c r="GK389" s="7"/>
      <c r="GL389" s="7"/>
      <c r="GM389" s="7"/>
      <c r="GN389" s="7"/>
      <c r="GO389" s="7"/>
      <c r="GP389" s="7"/>
      <c r="GQ389" s="7"/>
      <c r="GR389" s="7"/>
      <c r="GS389" s="7"/>
      <c r="GT389" s="7"/>
      <c r="GU389" s="7"/>
      <c r="GV389" s="7"/>
      <c r="GW389" s="7"/>
      <c r="GX389" s="7"/>
      <c r="GY389" s="7"/>
      <c r="GZ389" s="7"/>
      <c r="HA389" s="7"/>
      <c r="HB389" s="7"/>
      <c r="HC389" s="7"/>
      <c r="HD389" s="7"/>
      <c r="HE389" s="7"/>
      <c r="HF389" s="7"/>
      <c r="HG389" s="7"/>
      <c r="HH389" s="7"/>
      <c r="HI389" s="7"/>
      <c r="HJ389" s="7"/>
      <c r="HK389" s="7"/>
      <c r="HL389" s="7"/>
      <c r="HM389" s="7"/>
      <c r="HN389" s="7"/>
      <c r="HO389" s="7"/>
      <c r="HP389" s="7"/>
      <c r="HQ389" s="7"/>
      <c r="HR389" s="7"/>
      <c r="HS389" s="7"/>
      <c r="HT389" s="7"/>
      <c r="HU389" s="7"/>
      <c r="HV389" s="7"/>
      <c r="HW389" s="7"/>
      <c r="HX389" s="7"/>
      <c r="HY389" s="7"/>
      <c r="HZ389" s="7"/>
      <c r="IA389" s="7"/>
      <c r="IB389" s="7"/>
      <c r="IC389" s="7"/>
      <c r="ID389" s="7"/>
      <c r="IE389" s="7"/>
      <c r="IF389" s="7"/>
      <c r="IG389" s="7"/>
      <c r="IH389" s="7"/>
      <c r="II389" s="7"/>
      <c r="IJ389" s="7"/>
      <c r="IK389" s="7"/>
      <c r="IL389" s="7"/>
      <c r="IM389" s="7"/>
      <c r="IN389" s="7"/>
      <c r="IO389" s="7"/>
      <c r="IP389" s="7"/>
      <c r="IQ389" s="7"/>
      <c r="IR389" s="7"/>
      <c r="IS389" s="7"/>
      <c r="IT389" s="7"/>
      <c r="IU389" s="7"/>
      <c r="IV389" s="7"/>
    </row>
  </sheetData>
  <mergeCells count="7">
    <mergeCell ref="A1:N1"/>
    <mergeCell ref="A29:N29"/>
    <mergeCell ref="A36:N36"/>
    <mergeCell ref="A2:E2"/>
    <mergeCell ref="H2:K2"/>
    <mergeCell ref="L2:M2"/>
    <mergeCell ref="H3:J3"/>
  </mergeCells>
  <phoneticPr fontId="28" type="noConversion"/>
  <pageMargins left="0.70866141732283472" right="0.70866141732283472" top="0.78740157480314965" bottom="0.78740157480314965" header="0.31496062992125984" footer="0.31496062992125984"/>
  <pageSetup paperSize="9" scale="75" fitToHeight="0" orientation="landscape" r:id="rId1"/>
  <headerFooter>
    <oddHeader>&amp;LBau- und Sperrzeitenkatalog</oddHeader>
    <oddFooter>&amp;L&amp;F /
&amp;A&amp;C&amp;P / &amp;N&amp;RRev-Index: 2.0
Gültig ab: 01.05.2024</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7"/>
  <sheetViews>
    <sheetView zoomScaleNormal="100" workbookViewId="0">
      <selection activeCell="I14" sqref="I14"/>
    </sheetView>
  </sheetViews>
  <sheetFormatPr baseColWidth="10" defaultRowHeight="14.5" x14ac:dyDescent="0.35"/>
  <cols>
    <col min="1" max="1" width="15" customWidth="1"/>
    <col min="2" max="2" width="12.26953125" bestFit="1" customWidth="1"/>
  </cols>
  <sheetData>
    <row r="1" spans="1:2" x14ac:dyDescent="0.35">
      <c r="A1" s="88" t="s">
        <v>777</v>
      </c>
      <c r="B1" s="89"/>
    </row>
    <row r="2" spans="1:2" x14ac:dyDescent="0.35">
      <c r="A2" s="89"/>
      <c r="B2" s="89"/>
    </row>
    <row r="3" spans="1:2" x14ac:dyDescent="0.35">
      <c r="A3" s="90" t="s">
        <v>167</v>
      </c>
      <c r="B3" s="90" t="s">
        <v>769</v>
      </c>
    </row>
    <row r="4" spans="1:2" x14ac:dyDescent="0.35">
      <c r="A4" s="91" t="s">
        <v>739</v>
      </c>
      <c r="B4" s="91" t="s">
        <v>49</v>
      </c>
    </row>
    <row r="5" spans="1:2" s="21" customFormat="1" x14ac:dyDescent="0.35">
      <c r="A5" s="91" t="s">
        <v>772</v>
      </c>
      <c r="B5" s="91" t="s">
        <v>240</v>
      </c>
    </row>
    <row r="6" spans="1:2" x14ac:dyDescent="0.35">
      <c r="A6" s="91" t="s">
        <v>770</v>
      </c>
      <c r="B6" s="91" t="s">
        <v>215</v>
      </c>
    </row>
    <row r="7" spans="1:2" x14ac:dyDescent="0.35">
      <c r="A7" s="91" t="s">
        <v>771</v>
      </c>
      <c r="B7" s="91" t="s">
        <v>346</v>
      </c>
    </row>
    <row r="8" spans="1:2" x14ac:dyDescent="0.35">
      <c r="A8" s="91" t="s">
        <v>773</v>
      </c>
      <c r="B8" s="91" t="s">
        <v>50</v>
      </c>
    </row>
    <row r="9" spans="1:2" x14ac:dyDescent="0.35">
      <c r="A9" s="91" t="s">
        <v>774</v>
      </c>
      <c r="B9" s="91" t="s">
        <v>96</v>
      </c>
    </row>
    <row r="10" spans="1:2" x14ac:dyDescent="0.35">
      <c r="A10" s="91" t="s">
        <v>767</v>
      </c>
      <c r="B10" s="91" t="s">
        <v>51</v>
      </c>
    </row>
    <row r="11" spans="1:2" x14ac:dyDescent="0.35">
      <c r="A11" s="91" t="s">
        <v>775</v>
      </c>
      <c r="B11" s="91" t="s">
        <v>47</v>
      </c>
    </row>
    <row r="12" spans="1:2" x14ac:dyDescent="0.35">
      <c r="A12" s="91" t="s">
        <v>776</v>
      </c>
      <c r="B12" s="91" t="s">
        <v>48</v>
      </c>
    </row>
    <row r="13" spans="1:2" x14ac:dyDescent="0.35">
      <c r="A13" s="91" t="s">
        <v>263</v>
      </c>
      <c r="B13" s="91" t="s">
        <v>97</v>
      </c>
    </row>
    <row r="14" spans="1:2" x14ac:dyDescent="0.35">
      <c r="A14" s="91" t="s">
        <v>863</v>
      </c>
      <c r="B14" s="91" t="s">
        <v>864</v>
      </c>
    </row>
    <row r="16" spans="1:2" x14ac:dyDescent="0.35">
      <c r="A16" s="87" t="s">
        <v>1457</v>
      </c>
    </row>
    <row r="17" spans="1:1" x14ac:dyDescent="0.35">
      <c r="A17" s="87" t="s">
        <v>1458</v>
      </c>
    </row>
  </sheetData>
  <pageMargins left="0.70866141732283472" right="0.70866141732283472" top="0.78740157480314965" bottom="0.78740157480314965" header="0.31496062992125984" footer="0.31496062992125984"/>
  <pageSetup paperSize="9" orientation="portrait" r:id="rId1"/>
  <headerFooter>
    <oddHeader>&amp;LBau- und Sperrzeitenkatalog</oddHeader>
    <oddFooter>&amp;L&amp;F /
&amp;A&amp;C&amp;P / &amp;N&amp;RRev-Index: 2.0
Gültig ab: 01.05.2024</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O97"/>
  <sheetViews>
    <sheetView zoomScaleNormal="100" workbookViewId="0">
      <pane ySplit="4" topLeftCell="A68" activePane="bottomLeft" state="frozen"/>
      <selection activeCell="E22" sqref="E22"/>
      <selection pane="bottomLeft" activeCell="E22" sqref="E22"/>
    </sheetView>
  </sheetViews>
  <sheetFormatPr baseColWidth="10" defaultColWidth="11.453125" defaultRowHeight="12.5" x14ac:dyDescent="0.25"/>
  <cols>
    <col min="1" max="4" width="3.7265625" style="48" customWidth="1"/>
    <col min="5" max="6" width="3.7265625" style="34" customWidth="1"/>
    <col min="7" max="7" width="50.7265625" style="49" customWidth="1"/>
    <col min="8" max="13" width="7.7265625" style="34" customWidth="1"/>
    <col min="14" max="14" width="50.7265625" style="49" customWidth="1"/>
    <col min="15" max="15" width="11.453125" style="34"/>
    <col min="16" max="16" width="23" style="34" bestFit="1" customWidth="1"/>
    <col min="17" max="17" width="11.453125" style="34"/>
    <col min="18" max="18" width="32.1796875" style="34" bestFit="1" customWidth="1"/>
    <col min="19" max="16384" width="11.453125" style="34"/>
  </cols>
  <sheetData>
    <row r="1" spans="1:14" ht="17.5" x14ac:dyDescent="0.25">
      <c r="A1" s="810" t="s">
        <v>438</v>
      </c>
      <c r="B1" s="811"/>
      <c r="C1" s="811"/>
      <c r="D1" s="811"/>
      <c r="E1" s="811"/>
      <c r="F1" s="811"/>
      <c r="G1" s="811"/>
      <c r="H1" s="811"/>
      <c r="I1" s="811"/>
      <c r="J1" s="811"/>
      <c r="K1" s="811"/>
      <c r="L1" s="811"/>
      <c r="M1" s="811"/>
      <c r="N1" s="812"/>
    </row>
    <row r="2" spans="1:14" s="33" customFormat="1" x14ac:dyDescent="0.25">
      <c r="A2" s="807" t="s">
        <v>0</v>
      </c>
      <c r="B2" s="807"/>
      <c r="C2" s="807"/>
      <c r="D2" s="807"/>
      <c r="E2" s="807"/>
      <c r="F2" s="96" t="s">
        <v>886</v>
      </c>
      <c r="G2" s="96" t="s">
        <v>1</v>
      </c>
      <c r="H2" s="808" t="s">
        <v>3</v>
      </c>
      <c r="I2" s="808"/>
      <c r="J2" s="808"/>
      <c r="K2" s="808"/>
      <c r="L2" s="809" t="s">
        <v>2</v>
      </c>
      <c r="M2" s="809"/>
      <c r="N2" s="97" t="s">
        <v>245</v>
      </c>
    </row>
    <row r="3" spans="1:14" s="33" customFormat="1" x14ac:dyDescent="0.25">
      <c r="A3" s="98"/>
      <c r="B3" s="98"/>
      <c r="C3" s="98"/>
      <c r="D3" s="98"/>
      <c r="E3" s="99"/>
      <c r="F3" s="96"/>
      <c r="G3" s="96"/>
      <c r="H3" s="804" t="s">
        <v>888</v>
      </c>
      <c r="I3" s="805"/>
      <c r="J3" s="806"/>
      <c r="K3" s="100" t="s">
        <v>167</v>
      </c>
      <c r="L3" s="101" t="s">
        <v>888</v>
      </c>
      <c r="M3" s="100" t="s">
        <v>167</v>
      </c>
      <c r="N3" s="102"/>
    </row>
    <row r="4" spans="1:14" s="33" customFormat="1" ht="9.75" customHeight="1" x14ac:dyDescent="0.25">
      <c r="A4" s="98"/>
      <c r="B4" s="98"/>
      <c r="C4" s="98"/>
      <c r="D4" s="98"/>
      <c r="E4" s="99"/>
      <c r="F4" s="96"/>
      <c r="G4" s="96"/>
      <c r="H4" s="103" t="s">
        <v>247</v>
      </c>
      <c r="I4" s="104" t="s">
        <v>248</v>
      </c>
      <c r="J4" s="104" t="s">
        <v>251</v>
      </c>
      <c r="K4" s="100"/>
      <c r="L4" s="101"/>
      <c r="M4" s="100"/>
      <c r="N4" s="102"/>
    </row>
    <row r="5" spans="1:14" s="20" customFormat="1" ht="15" customHeight="1" x14ac:dyDescent="0.25">
      <c r="A5" s="105" t="s">
        <v>387</v>
      </c>
      <c r="B5" s="106"/>
      <c r="C5" s="106"/>
      <c r="D5" s="106"/>
      <c r="E5" s="107"/>
      <c r="F5" s="108"/>
      <c r="G5" s="109" t="s">
        <v>451</v>
      </c>
      <c r="H5" s="110"/>
      <c r="I5" s="110"/>
      <c r="J5" s="110"/>
      <c r="K5" s="110"/>
      <c r="L5" s="110"/>
      <c r="M5" s="110"/>
      <c r="N5" s="111"/>
    </row>
    <row r="6" spans="1:14" s="20" customFormat="1" ht="15" customHeight="1" x14ac:dyDescent="0.25">
      <c r="A6" s="106" t="s">
        <v>387</v>
      </c>
      <c r="B6" s="106" t="s">
        <v>387</v>
      </c>
      <c r="C6" s="106"/>
      <c r="D6" s="106"/>
      <c r="E6" s="107"/>
      <c r="F6" s="108"/>
      <c r="G6" s="112" t="s">
        <v>1099</v>
      </c>
      <c r="H6" s="110"/>
      <c r="I6" s="110"/>
      <c r="J6" s="110"/>
      <c r="K6" s="110"/>
      <c r="L6" s="110"/>
      <c r="M6" s="110"/>
      <c r="N6" s="111"/>
    </row>
    <row r="7" spans="1:14" s="20" customFormat="1" ht="30" customHeight="1" x14ac:dyDescent="0.25">
      <c r="A7" s="106" t="s">
        <v>387</v>
      </c>
      <c r="B7" s="106" t="s">
        <v>387</v>
      </c>
      <c r="C7" s="106" t="s">
        <v>387</v>
      </c>
      <c r="D7" s="106"/>
      <c r="E7" s="107"/>
      <c r="F7" s="108"/>
      <c r="G7" s="112" t="s">
        <v>1113</v>
      </c>
      <c r="H7" s="110"/>
      <c r="I7" s="110"/>
      <c r="J7" s="110"/>
      <c r="K7" s="110"/>
      <c r="L7" s="110"/>
      <c r="M7" s="110"/>
      <c r="N7" s="111"/>
    </row>
    <row r="8" spans="1:14" ht="15" customHeight="1" x14ac:dyDescent="0.25">
      <c r="A8" s="108" t="s">
        <v>387</v>
      </c>
      <c r="B8" s="108" t="s">
        <v>387</v>
      </c>
      <c r="C8" s="108" t="s">
        <v>387</v>
      </c>
      <c r="D8" s="108" t="s">
        <v>387</v>
      </c>
      <c r="E8" s="107"/>
      <c r="F8" s="113"/>
      <c r="G8" s="114" t="s">
        <v>202</v>
      </c>
      <c r="H8" s="115">
        <v>0.8</v>
      </c>
      <c r="I8" s="115">
        <v>1.2</v>
      </c>
      <c r="J8" s="116">
        <f t="shared" ref="J8:J12" si="0">(I8+H8)/2</f>
        <v>1</v>
      </c>
      <c r="K8" s="110" t="s">
        <v>346</v>
      </c>
      <c r="L8" s="117">
        <v>1</v>
      </c>
      <c r="M8" s="110" t="s">
        <v>48</v>
      </c>
      <c r="N8" s="118"/>
    </row>
    <row r="9" spans="1:14" ht="15" customHeight="1" x14ac:dyDescent="0.25">
      <c r="A9" s="108" t="s">
        <v>387</v>
      </c>
      <c r="B9" s="108" t="s">
        <v>387</v>
      </c>
      <c r="C9" s="108" t="s">
        <v>387</v>
      </c>
      <c r="D9" s="108" t="s">
        <v>350</v>
      </c>
      <c r="E9" s="107"/>
      <c r="F9" s="113"/>
      <c r="G9" s="114" t="s">
        <v>201</v>
      </c>
      <c r="H9" s="115">
        <v>0.6</v>
      </c>
      <c r="I9" s="115">
        <v>0.9</v>
      </c>
      <c r="J9" s="116">
        <f t="shared" si="0"/>
        <v>0.75</v>
      </c>
      <c r="K9" s="110" t="s">
        <v>346</v>
      </c>
      <c r="L9" s="117">
        <v>1</v>
      </c>
      <c r="M9" s="110" t="s">
        <v>48</v>
      </c>
      <c r="N9" s="118"/>
    </row>
    <row r="10" spans="1:14" ht="15" customHeight="1" x14ac:dyDescent="0.25">
      <c r="A10" s="108" t="s">
        <v>387</v>
      </c>
      <c r="B10" s="108" t="s">
        <v>387</v>
      </c>
      <c r="C10" s="108" t="s">
        <v>387</v>
      </c>
      <c r="D10" s="108" t="s">
        <v>351</v>
      </c>
      <c r="E10" s="107"/>
      <c r="F10" s="113"/>
      <c r="G10" s="114" t="s">
        <v>200</v>
      </c>
      <c r="H10" s="115">
        <v>0.4</v>
      </c>
      <c r="I10" s="115">
        <v>0.6</v>
      </c>
      <c r="J10" s="116">
        <f t="shared" si="0"/>
        <v>0.5</v>
      </c>
      <c r="K10" s="110" t="s">
        <v>346</v>
      </c>
      <c r="L10" s="117">
        <v>1</v>
      </c>
      <c r="M10" s="110" t="s">
        <v>48</v>
      </c>
      <c r="N10" s="118"/>
    </row>
    <row r="11" spans="1:14" ht="15" customHeight="1" x14ac:dyDescent="0.25">
      <c r="A11" s="108" t="s">
        <v>387</v>
      </c>
      <c r="B11" s="108" t="s">
        <v>387</v>
      </c>
      <c r="C11" s="108" t="s">
        <v>387</v>
      </c>
      <c r="D11" s="108" t="s">
        <v>352</v>
      </c>
      <c r="E11" s="107"/>
      <c r="F11" s="113"/>
      <c r="G11" s="114" t="s">
        <v>199</v>
      </c>
      <c r="H11" s="115">
        <v>0.2</v>
      </c>
      <c r="I11" s="115">
        <v>0.3</v>
      </c>
      <c r="J11" s="116">
        <f t="shared" si="0"/>
        <v>0.25</v>
      </c>
      <c r="K11" s="110" t="s">
        <v>346</v>
      </c>
      <c r="L11" s="117">
        <v>1</v>
      </c>
      <c r="M11" s="110" t="s">
        <v>48</v>
      </c>
      <c r="N11" s="118" t="s">
        <v>415</v>
      </c>
    </row>
    <row r="12" spans="1:14" ht="15" customHeight="1" x14ac:dyDescent="0.25">
      <c r="A12" s="108" t="s">
        <v>387</v>
      </c>
      <c r="B12" s="108" t="s">
        <v>387</v>
      </c>
      <c r="C12" s="108" t="s">
        <v>387</v>
      </c>
      <c r="D12" s="108" t="s">
        <v>354</v>
      </c>
      <c r="E12" s="107"/>
      <c r="F12" s="113"/>
      <c r="G12" s="114" t="s">
        <v>529</v>
      </c>
      <c r="H12" s="115">
        <v>1</v>
      </c>
      <c r="I12" s="115">
        <v>1.5</v>
      </c>
      <c r="J12" s="116">
        <f t="shared" si="0"/>
        <v>1.25</v>
      </c>
      <c r="K12" s="110" t="s">
        <v>346</v>
      </c>
      <c r="L12" s="117">
        <v>1</v>
      </c>
      <c r="M12" s="110" t="s">
        <v>48</v>
      </c>
      <c r="N12" s="118"/>
    </row>
    <row r="13" spans="1:14" ht="15" customHeight="1" x14ac:dyDescent="0.25">
      <c r="A13" s="108" t="s">
        <v>387</v>
      </c>
      <c r="B13" s="108" t="s">
        <v>387</v>
      </c>
      <c r="C13" s="108" t="s">
        <v>387</v>
      </c>
      <c r="D13" s="108" t="s">
        <v>356</v>
      </c>
      <c r="E13" s="107"/>
      <c r="F13" s="113"/>
      <c r="G13" s="119" t="s">
        <v>198</v>
      </c>
      <c r="H13" s="116">
        <v>1</v>
      </c>
      <c r="I13" s="116">
        <v>1.5</v>
      </c>
      <c r="J13" s="116">
        <f t="shared" ref="J13:J14" si="1">(I13+H13)/2</f>
        <v>1.25</v>
      </c>
      <c r="K13" s="110" t="s">
        <v>346</v>
      </c>
      <c r="L13" s="120">
        <v>1</v>
      </c>
      <c r="M13" s="121" t="s">
        <v>48</v>
      </c>
      <c r="N13" s="118"/>
    </row>
    <row r="14" spans="1:14" ht="15" customHeight="1" x14ac:dyDescent="0.25">
      <c r="A14" s="108" t="s">
        <v>387</v>
      </c>
      <c r="B14" s="108" t="s">
        <v>387</v>
      </c>
      <c r="C14" s="108" t="s">
        <v>387</v>
      </c>
      <c r="D14" s="108" t="s">
        <v>359</v>
      </c>
      <c r="E14" s="107"/>
      <c r="F14" s="113"/>
      <c r="G14" s="119" t="s">
        <v>197</v>
      </c>
      <c r="H14" s="116">
        <v>0.8</v>
      </c>
      <c r="I14" s="116">
        <v>1</v>
      </c>
      <c r="J14" s="116">
        <f t="shared" si="1"/>
        <v>0.9</v>
      </c>
      <c r="K14" s="110" t="s">
        <v>346</v>
      </c>
      <c r="L14" s="120">
        <v>1</v>
      </c>
      <c r="M14" s="121" t="s">
        <v>48</v>
      </c>
      <c r="N14" s="118"/>
    </row>
    <row r="15" spans="1:14" s="50" customFormat="1" ht="15" customHeight="1" x14ac:dyDescent="0.25">
      <c r="A15" s="122"/>
      <c r="B15" s="122"/>
      <c r="C15" s="122"/>
      <c r="D15" s="122"/>
      <c r="E15" s="123"/>
      <c r="F15" s="124"/>
      <c r="G15" s="125"/>
      <c r="H15" s="126"/>
      <c r="I15" s="126"/>
      <c r="J15" s="126"/>
      <c r="K15" s="127"/>
      <c r="L15" s="128"/>
      <c r="M15" s="129"/>
      <c r="N15" s="130"/>
    </row>
    <row r="16" spans="1:14" ht="15" customHeight="1" x14ac:dyDescent="0.25">
      <c r="A16" s="106" t="s">
        <v>387</v>
      </c>
      <c r="B16" s="106" t="s">
        <v>350</v>
      </c>
      <c r="C16" s="106"/>
      <c r="D16" s="106"/>
      <c r="E16" s="131"/>
      <c r="F16" s="113"/>
      <c r="G16" s="132" t="s">
        <v>476</v>
      </c>
      <c r="H16" s="116"/>
      <c r="I16" s="116"/>
      <c r="J16" s="116"/>
      <c r="K16" s="121"/>
      <c r="L16" s="120"/>
      <c r="M16" s="121"/>
      <c r="N16" s="118"/>
    </row>
    <row r="17" spans="1:14" ht="30" customHeight="1" x14ac:dyDescent="0.25">
      <c r="A17" s="106" t="s">
        <v>387</v>
      </c>
      <c r="B17" s="106" t="s">
        <v>350</v>
      </c>
      <c r="C17" s="106" t="s">
        <v>387</v>
      </c>
      <c r="D17" s="108"/>
      <c r="E17" s="131"/>
      <c r="F17" s="113"/>
      <c r="G17" s="132" t="s">
        <v>530</v>
      </c>
      <c r="H17" s="116"/>
      <c r="I17" s="116"/>
      <c r="J17" s="116"/>
      <c r="K17" s="121"/>
      <c r="L17" s="120"/>
      <c r="M17" s="121"/>
      <c r="N17" s="118"/>
    </row>
    <row r="18" spans="1:14" ht="15" customHeight="1" x14ac:dyDescent="0.25">
      <c r="A18" s="108" t="s">
        <v>387</v>
      </c>
      <c r="B18" s="108" t="s">
        <v>350</v>
      </c>
      <c r="C18" s="108" t="s">
        <v>387</v>
      </c>
      <c r="D18" s="108" t="s">
        <v>387</v>
      </c>
      <c r="E18" s="131"/>
      <c r="F18" s="113"/>
      <c r="G18" s="114" t="s">
        <v>531</v>
      </c>
      <c r="H18" s="115">
        <v>6</v>
      </c>
      <c r="I18" s="115">
        <v>12</v>
      </c>
      <c r="J18" s="116">
        <f t="shared" ref="J18:J21" si="2">(I18+H18)/2</f>
        <v>9</v>
      </c>
      <c r="K18" s="110" t="s">
        <v>346</v>
      </c>
      <c r="L18" s="117">
        <v>1</v>
      </c>
      <c r="M18" s="110" t="s">
        <v>48</v>
      </c>
      <c r="N18" s="133"/>
    </row>
    <row r="19" spans="1:14" ht="15" customHeight="1" x14ac:dyDescent="0.25">
      <c r="A19" s="108" t="s">
        <v>387</v>
      </c>
      <c r="B19" s="108" t="s">
        <v>350</v>
      </c>
      <c r="C19" s="108" t="s">
        <v>387</v>
      </c>
      <c r="D19" s="108" t="s">
        <v>350</v>
      </c>
      <c r="E19" s="131"/>
      <c r="F19" s="113"/>
      <c r="G19" s="114" t="s">
        <v>532</v>
      </c>
      <c r="H19" s="115">
        <v>5.5</v>
      </c>
      <c r="I19" s="115">
        <v>11</v>
      </c>
      <c r="J19" s="116">
        <f t="shared" si="2"/>
        <v>8.25</v>
      </c>
      <c r="K19" s="110" t="s">
        <v>346</v>
      </c>
      <c r="L19" s="117">
        <v>1</v>
      </c>
      <c r="M19" s="110" t="s">
        <v>48</v>
      </c>
      <c r="N19" s="133"/>
    </row>
    <row r="20" spans="1:14" ht="15" customHeight="1" x14ac:dyDescent="0.25">
      <c r="A20" s="108" t="s">
        <v>387</v>
      </c>
      <c r="B20" s="108" t="s">
        <v>350</v>
      </c>
      <c r="C20" s="108" t="s">
        <v>387</v>
      </c>
      <c r="D20" s="108" t="s">
        <v>351</v>
      </c>
      <c r="E20" s="131"/>
      <c r="F20" s="113"/>
      <c r="G20" s="114" t="s">
        <v>533</v>
      </c>
      <c r="H20" s="115">
        <v>5</v>
      </c>
      <c r="I20" s="115">
        <v>10</v>
      </c>
      <c r="J20" s="116">
        <f t="shared" si="2"/>
        <v>7.5</v>
      </c>
      <c r="K20" s="110" t="s">
        <v>346</v>
      </c>
      <c r="L20" s="117">
        <v>1</v>
      </c>
      <c r="M20" s="110" t="s">
        <v>48</v>
      </c>
      <c r="N20" s="133"/>
    </row>
    <row r="21" spans="1:14" ht="15" customHeight="1" x14ac:dyDescent="0.25">
      <c r="A21" s="108" t="s">
        <v>387</v>
      </c>
      <c r="B21" s="108" t="s">
        <v>350</v>
      </c>
      <c r="C21" s="108" t="s">
        <v>387</v>
      </c>
      <c r="D21" s="108" t="s">
        <v>352</v>
      </c>
      <c r="E21" s="131"/>
      <c r="F21" s="113"/>
      <c r="G21" s="114" t="s">
        <v>534</v>
      </c>
      <c r="H21" s="115">
        <v>4.5</v>
      </c>
      <c r="I21" s="115">
        <v>9</v>
      </c>
      <c r="J21" s="116">
        <f t="shared" si="2"/>
        <v>6.75</v>
      </c>
      <c r="K21" s="110" t="s">
        <v>346</v>
      </c>
      <c r="L21" s="117">
        <v>1</v>
      </c>
      <c r="M21" s="110" t="s">
        <v>48</v>
      </c>
      <c r="N21" s="133"/>
    </row>
    <row r="22" spans="1:14" ht="15" customHeight="1" x14ac:dyDescent="0.25">
      <c r="A22" s="106" t="s">
        <v>387</v>
      </c>
      <c r="B22" s="106" t="s">
        <v>350</v>
      </c>
      <c r="C22" s="106" t="s">
        <v>350</v>
      </c>
      <c r="D22" s="108"/>
      <c r="E22" s="131"/>
      <c r="F22" s="113"/>
      <c r="G22" s="134" t="s">
        <v>416</v>
      </c>
      <c r="H22" s="115"/>
      <c r="I22" s="115"/>
      <c r="J22" s="115"/>
      <c r="K22" s="110"/>
      <c r="L22" s="117"/>
      <c r="M22" s="110"/>
      <c r="N22" s="118"/>
    </row>
    <row r="23" spans="1:14" ht="15" customHeight="1" x14ac:dyDescent="0.25">
      <c r="A23" s="108" t="s">
        <v>387</v>
      </c>
      <c r="B23" s="108" t="s">
        <v>350</v>
      </c>
      <c r="C23" s="135" t="s">
        <v>350</v>
      </c>
      <c r="D23" s="108" t="s">
        <v>387</v>
      </c>
      <c r="E23" s="131"/>
      <c r="F23" s="113"/>
      <c r="G23" s="119" t="s">
        <v>196</v>
      </c>
      <c r="H23" s="136">
        <v>6</v>
      </c>
      <c r="I23" s="136">
        <v>8.5</v>
      </c>
      <c r="J23" s="136">
        <f>(I23+H23)/2</f>
        <v>7.25</v>
      </c>
      <c r="K23" s="137" t="s">
        <v>215</v>
      </c>
      <c r="L23" s="120">
        <v>1</v>
      </c>
      <c r="M23" s="121" t="s">
        <v>48</v>
      </c>
      <c r="N23" s="118"/>
    </row>
    <row r="24" spans="1:14" ht="15" customHeight="1" x14ac:dyDescent="0.25">
      <c r="A24" s="108" t="s">
        <v>387</v>
      </c>
      <c r="B24" s="108" t="s">
        <v>350</v>
      </c>
      <c r="C24" s="135" t="s">
        <v>350</v>
      </c>
      <c r="D24" s="108" t="s">
        <v>350</v>
      </c>
      <c r="E24" s="131"/>
      <c r="F24" s="113"/>
      <c r="G24" s="119" t="s">
        <v>195</v>
      </c>
      <c r="H24" s="136">
        <v>5</v>
      </c>
      <c r="I24" s="136">
        <v>8</v>
      </c>
      <c r="J24" s="136">
        <f>(I24+H24)/2</f>
        <v>6.5</v>
      </c>
      <c r="K24" s="137" t="s">
        <v>215</v>
      </c>
      <c r="L24" s="120">
        <v>1</v>
      </c>
      <c r="M24" s="121" t="s">
        <v>48</v>
      </c>
      <c r="N24" s="118"/>
    </row>
    <row r="25" spans="1:14" s="50" customFormat="1" ht="15" customHeight="1" x14ac:dyDescent="0.25">
      <c r="A25" s="122"/>
      <c r="B25" s="122"/>
      <c r="C25" s="122"/>
      <c r="D25" s="122"/>
      <c r="E25" s="123"/>
      <c r="F25" s="124"/>
      <c r="G25" s="125"/>
      <c r="H25" s="126"/>
      <c r="I25" s="126"/>
      <c r="J25" s="126"/>
      <c r="K25" s="127"/>
      <c r="L25" s="128"/>
      <c r="M25" s="129"/>
      <c r="N25" s="130"/>
    </row>
    <row r="26" spans="1:14" ht="15" customHeight="1" x14ac:dyDescent="0.25">
      <c r="A26" s="106" t="s">
        <v>387</v>
      </c>
      <c r="B26" s="106" t="s">
        <v>351</v>
      </c>
      <c r="C26" s="108"/>
      <c r="D26" s="108"/>
      <c r="E26" s="131"/>
      <c r="F26" s="113"/>
      <c r="G26" s="112" t="s">
        <v>411</v>
      </c>
      <c r="H26" s="115"/>
      <c r="I26" s="115"/>
      <c r="J26" s="115"/>
      <c r="K26" s="110"/>
      <c r="L26" s="117"/>
      <c r="M26" s="110"/>
      <c r="N26" s="111"/>
    </row>
    <row r="27" spans="1:14" ht="15" customHeight="1" x14ac:dyDescent="0.25">
      <c r="A27" s="106" t="s">
        <v>387</v>
      </c>
      <c r="B27" s="106" t="s">
        <v>351</v>
      </c>
      <c r="C27" s="106" t="s">
        <v>387</v>
      </c>
      <c r="D27" s="108"/>
      <c r="E27" s="131"/>
      <c r="F27" s="113"/>
      <c r="G27" s="112" t="s">
        <v>528</v>
      </c>
      <c r="H27" s="115"/>
      <c r="I27" s="115"/>
      <c r="J27" s="115"/>
      <c r="K27" s="110"/>
      <c r="L27" s="117"/>
      <c r="M27" s="110"/>
      <c r="N27" s="111"/>
    </row>
    <row r="28" spans="1:14" ht="15" customHeight="1" x14ac:dyDescent="0.25">
      <c r="A28" s="108" t="s">
        <v>387</v>
      </c>
      <c r="B28" s="108" t="s">
        <v>351</v>
      </c>
      <c r="C28" s="108" t="s">
        <v>387</v>
      </c>
      <c r="D28" s="108" t="s">
        <v>387</v>
      </c>
      <c r="E28" s="131"/>
      <c r="F28" s="113"/>
      <c r="G28" s="114" t="s">
        <v>194</v>
      </c>
      <c r="H28" s="115">
        <v>1</v>
      </c>
      <c r="I28" s="115">
        <v>1.2</v>
      </c>
      <c r="J28" s="115">
        <f t="shared" ref="J28:J33" si="3">(I28+H28)/2</f>
        <v>1.1000000000000001</v>
      </c>
      <c r="K28" s="137" t="s">
        <v>215</v>
      </c>
      <c r="L28" s="117">
        <v>1</v>
      </c>
      <c r="M28" s="110" t="s">
        <v>48</v>
      </c>
      <c r="N28" s="111"/>
    </row>
    <row r="29" spans="1:14" ht="15" customHeight="1" x14ac:dyDescent="0.25">
      <c r="A29" s="108" t="s">
        <v>387</v>
      </c>
      <c r="B29" s="108" t="s">
        <v>351</v>
      </c>
      <c r="C29" s="108" t="s">
        <v>387</v>
      </c>
      <c r="D29" s="108" t="s">
        <v>350</v>
      </c>
      <c r="E29" s="131"/>
      <c r="F29" s="113"/>
      <c r="G29" s="114" t="s">
        <v>535</v>
      </c>
      <c r="H29" s="115">
        <v>10</v>
      </c>
      <c r="I29" s="115">
        <v>20</v>
      </c>
      <c r="J29" s="115">
        <f t="shared" si="3"/>
        <v>15</v>
      </c>
      <c r="K29" s="110" t="s">
        <v>49</v>
      </c>
      <c r="L29" s="117">
        <v>1</v>
      </c>
      <c r="M29" s="110" t="s">
        <v>48</v>
      </c>
      <c r="N29" s="111"/>
    </row>
    <row r="30" spans="1:14" ht="15" customHeight="1" x14ac:dyDescent="0.25">
      <c r="A30" s="108" t="s">
        <v>387</v>
      </c>
      <c r="B30" s="108" t="s">
        <v>351</v>
      </c>
      <c r="C30" s="108" t="s">
        <v>387</v>
      </c>
      <c r="D30" s="108" t="s">
        <v>351</v>
      </c>
      <c r="E30" s="131"/>
      <c r="F30" s="113"/>
      <c r="G30" s="114" t="s">
        <v>536</v>
      </c>
      <c r="H30" s="115">
        <v>7</v>
      </c>
      <c r="I30" s="115">
        <v>10</v>
      </c>
      <c r="J30" s="115">
        <f t="shared" si="3"/>
        <v>8.5</v>
      </c>
      <c r="K30" s="110" t="s">
        <v>49</v>
      </c>
      <c r="L30" s="117">
        <v>1</v>
      </c>
      <c r="M30" s="110" t="s">
        <v>48</v>
      </c>
      <c r="N30" s="111"/>
    </row>
    <row r="31" spans="1:14" ht="15" customHeight="1" x14ac:dyDescent="0.25">
      <c r="A31" s="108" t="s">
        <v>387</v>
      </c>
      <c r="B31" s="108" t="s">
        <v>351</v>
      </c>
      <c r="C31" s="108" t="s">
        <v>387</v>
      </c>
      <c r="D31" s="108" t="s">
        <v>352</v>
      </c>
      <c r="E31" s="131"/>
      <c r="F31" s="113"/>
      <c r="G31" s="114" t="s">
        <v>537</v>
      </c>
      <c r="H31" s="115">
        <v>5</v>
      </c>
      <c r="I31" s="115">
        <v>7</v>
      </c>
      <c r="J31" s="115">
        <f t="shared" si="3"/>
        <v>6</v>
      </c>
      <c r="K31" s="110" t="s">
        <v>49</v>
      </c>
      <c r="L31" s="117">
        <v>1</v>
      </c>
      <c r="M31" s="110" t="s">
        <v>48</v>
      </c>
      <c r="N31" s="111"/>
    </row>
    <row r="32" spans="1:14" ht="15" customHeight="1" x14ac:dyDescent="0.25">
      <c r="A32" s="108" t="s">
        <v>387</v>
      </c>
      <c r="B32" s="108" t="s">
        <v>351</v>
      </c>
      <c r="C32" s="108" t="s">
        <v>387</v>
      </c>
      <c r="D32" s="108" t="s">
        <v>354</v>
      </c>
      <c r="E32" s="131"/>
      <c r="F32" s="113"/>
      <c r="G32" s="119" t="s">
        <v>193</v>
      </c>
      <c r="H32" s="116">
        <v>3</v>
      </c>
      <c r="I32" s="116">
        <v>5</v>
      </c>
      <c r="J32" s="116">
        <f t="shared" si="3"/>
        <v>4</v>
      </c>
      <c r="K32" s="137" t="s">
        <v>215</v>
      </c>
      <c r="L32" s="120">
        <v>1</v>
      </c>
      <c r="M32" s="121" t="s">
        <v>48</v>
      </c>
      <c r="N32" s="118"/>
    </row>
    <row r="33" spans="1:14" ht="15" customHeight="1" x14ac:dyDescent="0.25">
      <c r="A33" s="108" t="s">
        <v>387</v>
      </c>
      <c r="B33" s="108" t="s">
        <v>351</v>
      </c>
      <c r="C33" s="108" t="s">
        <v>387</v>
      </c>
      <c r="D33" s="108" t="s">
        <v>356</v>
      </c>
      <c r="E33" s="131"/>
      <c r="F33" s="113"/>
      <c r="G33" s="119" t="s">
        <v>192</v>
      </c>
      <c r="H33" s="136">
        <v>1</v>
      </c>
      <c r="I33" s="136">
        <v>2</v>
      </c>
      <c r="J33" s="136">
        <f t="shared" si="3"/>
        <v>1.5</v>
      </c>
      <c r="K33" s="121" t="s">
        <v>50</v>
      </c>
      <c r="L33" s="120">
        <v>1</v>
      </c>
      <c r="M33" s="121" t="s">
        <v>48</v>
      </c>
      <c r="N33" s="138" t="s">
        <v>417</v>
      </c>
    </row>
    <row r="34" spans="1:14" ht="15" customHeight="1" x14ac:dyDescent="0.25">
      <c r="A34" s="106" t="s">
        <v>387</v>
      </c>
      <c r="B34" s="106" t="s">
        <v>351</v>
      </c>
      <c r="C34" s="106" t="s">
        <v>350</v>
      </c>
      <c r="D34" s="108"/>
      <c r="E34" s="131"/>
      <c r="F34" s="113"/>
      <c r="G34" s="132" t="s">
        <v>191</v>
      </c>
      <c r="H34" s="116"/>
      <c r="I34" s="116"/>
      <c r="J34" s="116"/>
      <c r="K34" s="121"/>
      <c r="L34" s="139"/>
      <c r="M34" s="121"/>
      <c r="N34" s="118"/>
    </row>
    <row r="35" spans="1:14" ht="15" customHeight="1" x14ac:dyDescent="0.25">
      <c r="A35" s="108" t="s">
        <v>387</v>
      </c>
      <c r="B35" s="108" t="s">
        <v>351</v>
      </c>
      <c r="C35" s="108" t="s">
        <v>350</v>
      </c>
      <c r="D35" s="108" t="s">
        <v>387</v>
      </c>
      <c r="E35" s="131"/>
      <c r="F35" s="113"/>
      <c r="G35" s="140" t="s">
        <v>418</v>
      </c>
      <c r="H35" s="136">
        <v>50</v>
      </c>
      <c r="I35" s="136">
        <v>70</v>
      </c>
      <c r="J35" s="136">
        <f>(I35+H35)/2</f>
        <v>60</v>
      </c>
      <c r="K35" s="110" t="s">
        <v>49</v>
      </c>
      <c r="L35" s="117">
        <v>1</v>
      </c>
      <c r="M35" s="110" t="s">
        <v>48</v>
      </c>
      <c r="N35" s="118"/>
    </row>
    <row r="36" spans="1:14" ht="15" customHeight="1" x14ac:dyDescent="0.25">
      <c r="A36" s="108" t="s">
        <v>387</v>
      </c>
      <c r="B36" s="108" t="s">
        <v>351</v>
      </c>
      <c r="C36" s="108" t="s">
        <v>350</v>
      </c>
      <c r="D36" s="108" t="s">
        <v>350</v>
      </c>
      <c r="E36" s="131"/>
      <c r="F36" s="113"/>
      <c r="G36" s="140" t="s">
        <v>419</v>
      </c>
      <c r="H36" s="136">
        <v>40</v>
      </c>
      <c r="I36" s="136">
        <v>60</v>
      </c>
      <c r="J36" s="136">
        <f>(I36+H36)/2</f>
        <v>50</v>
      </c>
      <c r="K36" s="110" t="s">
        <v>49</v>
      </c>
      <c r="L36" s="117">
        <v>1</v>
      </c>
      <c r="M36" s="110" t="s">
        <v>48</v>
      </c>
      <c r="N36" s="118"/>
    </row>
    <row r="37" spans="1:14" ht="15" customHeight="1" x14ac:dyDescent="0.25">
      <c r="A37" s="108" t="s">
        <v>387</v>
      </c>
      <c r="B37" s="108" t="s">
        <v>351</v>
      </c>
      <c r="C37" s="108" t="s">
        <v>350</v>
      </c>
      <c r="D37" s="108" t="s">
        <v>351</v>
      </c>
      <c r="E37" s="131"/>
      <c r="F37" s="113"/>
      <c r="G37" s="140" t="s">
        <v>420</v>
      </c>
      <c r="H37" s="136">
        <v>20</v>
      </c>
      <c r="I37" s="136">
        <v>30</v>
      </c>
      <c r="J37" s="136">
        <f>(I37+H37)/2</f>
        <v>25</v>
      </c>
      <c r="K37" s="110" t="s">
        <v>49</v>
      </c>
      <c r="L37" s="117">
        <v>1</v>
      </c>
      <c r="M37" s="110" t="s">
        <v>48</v>
      </c>
      <c r="N37" s="118"/>
    </row>
    <row r="38" spans="1:14" ht="15" customHeight="1" x14ac:dyDescent="0.25">
      <c r="A38" s="108" t="s">
        <v>387</v>
      </c>
      <c r="B38" s="108" t="s">
        <v>351</v>
      </c>
      <c r="C38" s="108" t="s">
        <v>350</v>
      </c>
      <c r="D38" s="108" t="s">
        <v>352</v>
      </c>
      <c r="E38" s="131"/>
      <c r="F38" s="113"/>
      <c r="G38" s="114" t="s">
        <v>177</v>
      </c>
      <c r="H38" s="136">
        <v>5</v>
      </c>
      <c r="I38" s="136">
        <v>7</v>
      </c>
      <c r="J38" s="136">
        <f>(I38+H38)/2</f>
        <v>6</v>
      </c>
      <c r="K38" s="110" t="s">
        <v>50</v>
      </c>
      <c r="L38" s="117">
        <v>1</v>
      </c>
      <c r="M38" s="110" t="s">
        <v>48</v>
      </c>
      <c r="N38" s="118"/>
    </row>
    <row r="39" spans="1:14" ht="15" customHeight="1" x14ac:dyDescent="0.25">
      <c r="A39" s="106" t="s">
        <v>387</v>
      </c>
      <c r="B39" s="106" t="s">
        <v>351</v>
      </c>
      <c r="C39" s="106" t="s">
        <v>351</v>
      </c>
      <c r="D39" s="108"/>
      <c r="E39" s="131"/>
      <c r="F39" s="113"/>
      <c r="G39" s="132" t="s">
        <v>190</v>
      </c>
      <c r="H39" s="116"/>
      <c r="I39" s="116"/>
      <c r="J39" s="116"/>
      <c r="K39" s="121"/>
      <c r="L39" s="139"/>
      <c r="M39" s="110"/>
      <c r="N39" s="118"/>
    </row>
    <row r="40" spans="1:14" ht="15" customHeight="1" x14ac:dyDescent="0.25">
      <c r="A40" s="108" t="s">
        <v>387</v>
      </c>
      <c r="B40" s="108" t="s">
        <v>351</v>
      </c>
      <c r="C40" s="108" t="s">
        <v>351</v>
      </c>
      <c r="D40" s="108" t="s">
        <v>387</v>
      </c>
      <c r="E40" s="131"/>
      <c r="F40" s="113"/>
      <c r="G40" s="114" t="s">
        <v>421</v>
      </c>
      <c r="H40" s="136">
        <v>10</v>
      </c>
      <c r="I40" s="136">
        <v>15</v>
      </c>
      <c r="J40" s="136">
        <f>(I40+H40)/2</f>
        <v>12.5</v>
      </c>
      <c r="K40" s="110" t="s">
        <v>49</v>
      </c>
      <c r="L40" s="117">
        <v>1</v>
      </c>
      <c r="M40" s="110" t="s">
        <v>48</v>
      </c>
      <c r="N40" s="118"/>
    </row>
    <row r="41" spans="1:14" ht="15" customHeight="1" x14ac:dyDescent="0.25">
      <c r="A41" s="108" t="s">
        <v>387</v>
      </c>
      <c r="B41" s="108" t="s">
        <v>351</v>
      </c>
      <c r="C41" s="108" t="s">
        <v>351</v>
      </c>
      <c r="D41" s="108" t="s">
        <v>350</v>
      </c>
      <c r="E41" s="131"/>
      <c r="F41" s="113"/>
      <c r="G41" s="114" t="s">
        <v>422</v>
      </c>
      <c r="H41" s="136">
        <v>7.5</v>
      </c>
      <c r="I41" s="136">
        <v>10</v>
      </c>
      <c r="J41" s="136">
        <f>(I41+H41)/2</f>
        <v>8.75</v>
      </c>
      <c r="K41" s="110" t="s">
        <v>49</v>
      </c>
      <c r="L41" s="117">
        <v>1</v>
      </c>
      <c r="M41" s="110" t="s">
        <v>48</v>
      </c>
      <c r="N41" s="118"/>
    </row>
    <row r="42" spans="1:14" ht="15" customHeight="1" x14ac:dyDescent="0.25">
      <c r="A42" s="108" t="s">
        <v>387</v>
      </c>
      <c r="B42" s="108" t="s">
        <v>351</v>
      </c>
      <c r="C42" s="108" t="s">
        <v>351</v>
      </c>
      <c r="D42" s="108" t="s">
        <v>351</v>
      </c>
      <c r="E42" s="131"/>
      <c r="F42" s="113"/>
      <c r="G42" s="140" t="s">
        <v>423</v>
      </c>
      <c r="H42" s="136">
        <v>6</v>
      </c>
      <c r="I42" s="136">
        <v>9</v>
      </c>
      <c r="J42" s="136">
        <f>(I42+H42)/2</f>
        <v>7.5</v>
      </c>
      <c r="K42" s="110" t="s">
        <v>49</v>
      </c>
      <c r="L42" s="117">
        <v>1</v>
      </c>
      <c r="M42" s="110" t="s">
        <v>48</v>
      </c>
      <c r="N42" s="118"/>
    </row>
    <row r="43" spans="1:14" ht="15" customHeight="1" x14ac:dyDescent="0.25">
      <c r="A43" s="108" t="s">
        <v>387</v>
      </c>
      <c r="B43" s="108" t="s">
        <v>351</v>
      </c>
      <c r="C43" s="108" t="s">
        <v>351</v>
      </c>
      <c r="D43" s="108" t="s">
        <v>352</v>
      </c>
      <c r="E43" s="131"/>
      <c r="F43" s="113"/>
      <c r="G43" s="140" t="s">
        <v>424</v>
      </c>
      <c r="H43" s="136">
        <v>5</v>
      </c>
      <c r="I43" s="136">
        <v>7.5</v>
      </c>
      <c r="J43" s="136">
        <f>(I43+H43)/2</f>
        <v>6.25</v>
      </c>
      <c r="K43" s="110" t="s">
        <v>49</v>
      </c>
      <c r="L43" s="117">
        <v>1</v>
      </c>
      <c r="M43" s="110" t="s">
        <v>48</v>
      </c>
      <c r="N43" s="118"/>
    </row>
    <row r="44" spans="1:14" ht="15" customHeight="1" x14ac:dyDescent="0.25">
      <c r="A44" s="108" t="s">
        <v>387</v>
      </c>
      <c r="B44" s="108" t="s">
        <v>351</v>
      </c>
      <c r="C44" s="108" t="s">
        <v>351</v>
      </c>
      <c r="D44" s="108" t="s">
        <v>354</v>
      </c>
      <c r="E44" s="131"/>
      <c r="F44" s="113"/>
      <c r="G44" s="114" t="s">
        <v>177</v>
      </c>
      <c r="H44" s="136">
        <v>3</v>
      </c>
      <c r="I44" s="136">
        <v>5</v>
      </c>
      <c r="J44" s="136">
        <f>(I44+H44)/2</f>
        <v>4</v>
      </c>
      <c r="K44" s="110" t="s">
        <v>50</v>
      </c>
      <c r="L44" s="117">
        <v>1</v>
      </c>
      <c r="M44" s="121" t="s">
        <v>48</v>
      </c>
      <c r="N44" s="118"/>
    </row>
    <row r="45" spans="1:14" ht="15" customHeight="1" x14ac:dyDescent="0.25">
      <c r="A45" s="106" t="s">
        <v>387</v>
      </c>
      <c r="B45" s="106" t="s">
        <v>351</v>
      </c>
      <c r="C45" s="106" t="s">
        <v>352</v>
      </c>
      <c r="D45" s="108"/>
      <c r="E45" s="131"/>
      <c r="F45" s="113"/>
      <c r="G45" s="132" t="s">
        <v>189</v>
      </c>
      <c r="H45" s="116"/>
      <c r="I45" s="116"/>
      <c r="J45" s="116"/>
      <c r="K45" s="121"/>
      <c r="L45" s="139"/>
      <c r="M45" s="121"/>
      <c r="N45" s="118"/>
    </row>
    <row r="46" spans="1:14" s="20" customFormat="1" ht="15" customHeight="1" x14ac:dyDescent="0.25">
      <c r="A46" s="108" t="s">
        <v>387</v>
      </c>
      <c r="B46" s="108" t="s">
        <v>351</v>
      </c>
      <c r="C46" s="108" t="s">
        <v>352</v>
      </c>
      <c r="D46" s="108" t="s">
        <v>387</v>
      </c>
      <c r="E46" s="131"/>
      <c r="F46" s="113"/>
      <c r="G46" s="114" t="s">
        <v>188</v>
      </c>
      <c r="H46" s="136">
        <v>4</v>
      </c>
      <c r="I46" s="136">
        <v>6</v>
      </c>
      <c r="J46" s="136">
        <f t="shared" ref="J46:J51" si="4">(I46+H46)/2</f>
        <v>5</v>
      </c>
      <c r="K46" s="110" t="s">
        <v>49</v>
      </c>
      <c r="L46" s="117">
        <v>1</v>
      </c>
      <c r="M46" s="110" t="s">
        <v>48</v>
      </c>
      <c r="N46" s="111"/>
    </row>
    <row r="47" spans="1:14" s="20" customFormat="1" ht="15" customHeight="1" x14ac:dyDescent="0.25">
      <c r="A47" s="108" t="s">
        <v>387</v>
      </c>
      <c r="B47" s="108" t="s">
        <v>351</v>
      </c>
      <c r="C47" s="108" t="s">
        <v>352</v>
      </c>
      <c r="D47" s="108" t="s">
        <v>350</v>
      </c>
      <c r="E47" s="131"/>
      <c r="F47" s="113"/>
      <c r="G47" s="114" t="s">
        <v>187</v>
      </c>
      <c r="H47" s="136">
        <v>3</v>
      </c>
      <c r="I47" s="136">
        <v>5</v>
      </c>
      <c r="J47" s="136">
        <f t="shared" si="4"/>
        <v>4</v>
      </c>
      <c r="K47" s="110" t="s">
        <v>49</v>
      </c>
      <c r="L47" s="117">
        <v>1</v>
      </c>
      <c r="M47" s="110" t="s">
        <v>48</v>
      </c>
      <c r="N47" s="111"/>
    </row>
    <row r="48" spans="1:14" s="20" customFormat="1" ht="15" customHeight="1" x14ac:dyDescent="0.25">
      <c r="A48" s="108" t="s">
        <v>387</v>
      </c>
      <c r="B48" s="108" t="s">
        <v>351</v>
      </c>
      <c r="C48" s="108" t="s">
        <v>352</v>
      </c>
      <c r="D48" s="108" t="s">
        <v>351</v>
      </c>
      <c r="E48" s="131"/>
      <c r="F48" s="113"/>
      <c r="G48" s="114" t="s">
        <v>186</v>
      </c>
      <c r="H48" s="136">
        <v>2.5</v>
      </c>
      <c r="I48" s="136">
        <v>3.5</v>
      </c>
      <c r="J48" s="136">
        <f t="shared" si="4"/>
        <v>3</v>
      </c>
      <c r="K48" s="110" t="s">
        <v>49</v>
      </c>
      <c r="L48" s="117">
        <v>1</v>
      </c>
      <c r="M48" s="110" t="s">
        <v>48</v>
      </c>
      <c r="N48" s="111"/>
    </row>
    <row r="49" spans="1:14" s="20" customFormat="1" ht="15" customHeight="1" x14ac:dyDescent="0.25">
      <c r="A49" s="108" t="s">
        <v>387</v>
      </c>
      <c r="B49" s="108" t="s">
        <v>351</v>
      </c>
      <c r="C49" s="108" t="s">
        <v>352</v>
      </c>
      <c r="D49" s="108" t="s">
        <v>352</v>
      </c>
      <c r="E49" s="131"/>
      <c r="F49" s="113"/>
      <c r="G49" s="114" t="s">
        <v>185</v>
      </c>
      <c r="H49" s="136">
        <v>2</v>
      </c>
      <c r="I49" s="136">
        <v>3</v>
      </c>
      <c r="J49" s="136">
        <f t="shared" si="4"/>
        <v>2.5</v>
      </c>
      <c r="K49" s="110" t="s">
        <v>49</v>
      </c>
      <c r="L49" s="117">
        <v>1</v>
      </c>
      <c r="M49" s="110" t="s">
        <v>48</v>
      </c>
      <c r="N49" s="111"/>
    </row>
    <row r="50" spans="1:14" s="20" customFormat="1" ht="15" customHeight="1" x14ac:dyDescent="0.25">
      <c r="A50" s="108" t="s">
        <v>387</v>
      </c>
      <c r="B50" s="108" t="s">
        <v>351</v>
      </c>
      <c r="C50" s="108" t="s">
        <v>352</v>
      </c>
      <c r="D50" s="108" t="s">
        <v>354</v>
      </c>
      <c r="E50" s="131"/>
      <c r="F50" s="113"/>
      <c r="G50" s="114" t="s">
        <v>184</v>
      </c>
      <c r="H50" s="136">
        <v>1.5</v>
      </c>
      <c r="I50" s="136">
        <v>2.5</v>
      </c>
      <c r="J50" s="136">
        <f t="shared" si="4"/>
        <v>2</v>
      </c>
      <c r="K50" s="110" t="s">
        <v>49</v>
      </c>
      <c r="L50" s="117">
        <v>1</v>
      </c>
      <c r="M50" s="110" t="s">
        <v>48</v>
      </c>
      <c r="N50" s="111"/>
    </row>
    <row r="51" spans="1:14" s="20" customFormat="1" ht="15" customHeight="1" x14ac:dyDescent="0.25">
      <c r="A51" s="108" t="s">
        <v>387</v>
      </c>
      <c r="B51" s="108" t="s">
        <v>351</v>
      </c>
      <c r="C51" s="108" t="s">
        <v>352</v>
      </c>
      <c r="D51" s="108" t="s">
        <v>356</v>
      </c>
      <c r="E51" s="131"/>
      <c r="F51" s="113"/>
      <c r="G51" s="114" t="s">
        <v>177</v>
      </c>
      <c r="H51" s="136">
        <v>2</v>
      </c>
      <c r="I51" s="136">
        <v>4</v>
      </c>
      <c r="J51" s="136">
        <f t="shared" si="4"/>
        <v>3</v>
      </c>
      <c r="K51" s="110" t="s">
        <v>50</v>
      </c>
      <c r="L51" s="117">
        <v>1</v>
      </c>
      <c r="M51" s="110" t="s">
        <v>48</v>
      </c>
      <c r="N51" s="111"/>
    </row>
    <row r="52" spans="1:14" ht="15" customHeight="1" x14ac:dyDescent="0.25">
      <c r="A52" s="106" t="s">
        <v>387</v>
      </c>
      <c r="B52" s="106" t="s">
        <v>351</v>
      </c>
      <c r="C52" s="106" t="s">
        <v>354</v>
      </c>
      <c r="D52" s="108"/>
      <c r="E52" s="131"/>
      <c r="F52" s="113"/>
      <c r="G52" s="132" t="s">
        <v>183</v>
      </c>
      <c r="H52" s="116"/>
      <c r="I52" s="116"/>
      <c r="J52" s="116"/>
      <c r="K52" s="121"/>
      <c r="L52" s="139"/>
      <c r="M52" s="121"/>
      <c r="N52" s="118"/>
    </row>
    <row r="53" spans="1:14" s="20" customFormat="1" ht="15" customHeight="1" x14ac:dyDescent="0.25">
      <c r="A53" s="108" t="s">
        <v>387</v>
      </c>
      <c r="B53" s="108" t="s">
        <v>351</v>
      </c>
      <c r="C53" s="108" t="s">
        <v>354</v>
      </c>
      <c r="D53" s="108" t="s">
        <v>387</v>
      </c>
      <c r="E53" s="131"/>
      <c r="F53" s="113"/>
      <c r="G53" s="114" t="s">
        <v>182</v>
      </c>
      <c r="H53" s="136">
        <v>4</v>
      </c>
      <c r="I53" s="136">
        <v>6</v>
      </c>
      <c r="J53" s="136">
        <f t="shared" ref="J53:J57" si="5">(I53+H53)/2</f>
        <v>5</v>
      </c>
      <c r="K53" s="110" t="s">
        <v>49</v>
      </c>
      <c r="L53" s="117">
        <v>1</v>
      </c>
      <c r="M53" s="110" t="s">
        <v>48</v>
      </c>
      <c r="N53" s="111"/>
    </row>
    <row r="54" spans="1:14" s="20" customFormat="1" ht="15" customHeight="1" x14ac:dyDescent="0.25">
      <c r="A54" s="108" t="s">
        <v>387</v>
      </c>
      <c r="B54" s="108" t="s">
        <v>351</v>
      </c>
      <c r="C54" s="108" t="s">
        <v>354</v>
      </c>
      <c r="D54" s="108" t="s">
        <v>350</v>
      </c>
      <c r="E54" s="131"/>
      <c r="F54" s="113"/>
      <c r="G54" s="114" t="s">
        <v>181</v>
      </c>
      <c r="H54" s="136">
        <v>2</v>
      </c>
      <c r="I54" s="136">
        <v>3</v>
      </c>
      <c r="J54" s="136">
        <f t="shared" si="5"/>
        <v>2.5</v>
      </c>
      <c r="K54" s="110" t="s">
        <v>49</v>
      </c>
      <c r="L54" s="117">
        <v>1</v>
      </c>
      <c r="M54" s="110" t="s">
        <v>48</v>
      </c>
      <c r="N54" s="111"/>
    </row>
    <row r="55" spans="1:14" s="20" customFormat="1" ht="15" customHeight="1" x14ac:dyDescent="0.25">
      <c r="A55" s="108" t="s">
        <v>387</v>
      </c>
      <c r="B55" s="108" t="s">
        <v>351</v>
      </c>
      <c r="C55" s="108" t="s">
        <v>354</v>
      </c>
      <c r="D55" s="108" t="s">
        <v>351</v>
      </c>
      <c r="E55" s="131"/>
      <c r="F55" s="113"/>
      <c r="G55" s="114" t="s">
        <v>180</v>
      </c>
      <c r="H55" s="136">
        <v>1.5</v>
      </c>
      <c r="I55" s="136">
        <v>2</v>
      </c>
      <c r="J55" s="136">
        <f t="shared" si="5"/>
        <v>1.75</v>
      </c>
      <c r="K55" s="110" t="s">
        <v>49</v>
      </c>
      <c r="L55" s="117">
        <v>1</v>
      </c>
      <c r="M55" s="110" t="s">
        <v>48</v>
      </c>
      <c r="N55" s="111"/>
    </row>
    <row r="56" spans="1:14" s="20" customFormat="1" ht="15" customHeight="1" x14ac:dyDescent="0.25">
      <c r="A56" s="108" t="s">
        <v>387</v>
      </c>
      <c r="B56" s="108" t="s">
        <v>351</v>
      </c>
      <c r="C56" s="108" t="s">
        <v>354</v>
      </c>
      <c r="D56" s="108" t="s">
        <v>352</v>
      </c>
      <c r="E56" s="131"/>
      <c r="F56" s="113"/>
      <c r="G56" s="114" t="s">
        <v>179</v>
      </c>
      <c r="H56" s="136">
        <v>1</v>
      </c>
      <c r="I56" s="136">
        <v>1.2</v>
      </c>
      <c r="J56" s="136">
        <f t="shared" si="5"/>
        <v>1.1000000000000001</v>
      </c>
      <c r="K56" s="110" t="s">
        <v>49</v>
      </c>
      <c r="L56" s="117">
        <v>1</v>
      </c>
      <c r="M56" s="110" t="s">
        <v>48</v>
      </c>
      <c r="N56" s="111"/>
    </row>
    <row r="57" spans="1:14" s="20" customFormat="1" ht="15" customHeight="1" x14ac:dyDescent="0.25">
      <c r="A57" s="108" t="s">
        <v>387</v>
      </c>
      <c r="B57" s="108" t="s">
        <v>351</v>
      </c>
      <c r="C57" s="108" t="s">
        <v>354</v>
      </c>
      <c r="D57" s="108" t="s">
        <v>354</v>
      </c>
      <c r="E57" s="131"/>
      <c r="F57" s="113"/>
      <c r="G57" s="114" t="s">
        <v>178</v>
      </c>
      <c r="H57" s="136">
        <v>0.8</v>
      </c>
      <c r="I57" s="136">
        <v>1.2</v>
      </c>
      <c r="J57" s="136">
        <f t="shared" si="5"/>
        <v>1</v>
      </c>
      <c r="K57" s="110" t="s">
        <v>49</v>
      </c>
      <c r="L57" s="117">
        <v>1</v>
      </c>
      <c r="M57" s="110" t="s">
        <v>48</v>
      </c>
      <c r="N57" s="111"/>
    </row>
    <row r="58" spans="1:14" s="20" customFormat="1" ht="15" customHeight="1" x14ac:dyDescent="0.25">
      <c r="A58" s="108" t="s">
        <v>387</v>
      </c>
      <c r="B58" s="108" t="s">
        <v>351</v>
      </c>
      <c r="C58" s="108" t="s">
        <v>354</v>
      </c>
      <c r="D58" s="108" t="s">
        <v>356</v>
      </c>
      <c r="E58" s="131"/>
      <c r="F58" s="113"/>
      <c r="G58" s="114" t="s">
        <v>177</v>
      </c>
      <c r="H58" s="115">
        <v>1</v>
      </c>
      <c r="I58" s="115">
        <v>2.5</v>
      </c>
      <c r="J58" s="115">
        <f t="shared" ref="J58" si="6">(I58+H58)/2</f>
        <v>1.75</v>
      </c>
      <c r="K58" s="110" t="s">
        <v>50</v>
      </c>
      <c r="L58" s="117">
        <v>1</v>
      </c>
      <c r="M58" s="110" t="s">
        <v>48</v>
      </c>
      <c r="N58" s="111"/>
    </row>
    <row r="59" spans="1:14" ht="15" customHeight="1" x14ac:dyDescent="0.25">
      <c r="A59" s="106" t="s">
        <v>387</v>
      </c>
      <c r="B59" s="106" t="s">
        <v>351</v>
      </c>
      <c r="C59" s="106" t="s">
        <v>356</v>
      </c>
      <c r="D59" s="108"/>
      <c r="E59" s="131"/>
      <c r="F59" s="113"/>
      <c r="G59" s="132" t="s">
        <v>176</v>
      </c>
      <c r="H59" s="116"/>
      <c r="I59" s="116"/>
      <c r="J59" s="116"/>
      <c r="K59" s="121"/>
      <c r="L59" s="139"/>
      <c r="M59" s="121"/>
      <c r="N59" s="118"/>
    </row>
    <row r="60" spans="1:14" s="20" customFormat="1" ht="15" customHeight="1" x14ac:dyDescent="0.25">
      <c r="A60" s="108" t="s">
        <v>387</v>
      </c>
      <c r="B60" s="108" t="s">
        <v>351</v>
      </c>
      <c r="C60" s="108" t="s">
        <v>356</v>
      </c>
      <c r="D60" s="108" t="s">
        <v>387</v>
      </c>
      <c r="E60" s="131"/>
      <c r="F60" s="113"/>
      <c r="G60" s="114" t="s">
        <v>175</v>
      </c>
      <c r="H60" s="115">
        <v>0.8</v>
      </c>
      <c r="I60" s="115">
        <v>1.5</v>
      </c>
      <c r="J60" s="115">
        <f t="shared" ref="J60:J66" si="7">(I60+H60)/2</f>
        <v>1.1499999999999999</v>
      </c>
      <c r="K60" s="137" t="s">
        <v>215</v>
      </c>
      <c r="L60" s="117">
        <v>1</v>
      </c>
      <c r="M60" s="110" t="s">
        <v>48</v>
      </c>
      <c r="N60" s="141" t="s">
        <v>425</v>
      </c>
    </row>
    <row r="61" spans="1:14" s="20" customFormat="1" ht="15" customHeight="1" x14ac:dyDescent="0.25">
      <c r="A61" s="108" t="s">
        <v>387</v>
      </c>
      <c r="B61" s="108" t="s">
        <v>351</v>
      </c>
      <c r="C61" s="108" t="s">
        <v>356</v>
      </c>
      <c r="D61" s="108" t="s">
        <v>350</v>
      </c>
      <c r="E61" s="131"/>
      <c r="F61" s="113"/>
      <c r="G61" s="114" t="s">
        <v>456</v>
      </c>
      <c r="H61" s="115">
        <v>2.5</v>
      </c>
      <c r="I61" s="115">
        <v>3</v>
      </c>
      <c r="J61" s="115">
        <f t="shared" si="7"/>
        <v>2.75</v>
      </c>
      <c r="K61" s="110" t="s">
        <v>50</v>
      </c>
      <c r="L61" s="117">
        <v>1</v>
      </c>
      <c r="M61" s="110" t="s">
        <v>48</v>
      </c>
      <c r="N61" s="141" t="s">
        <v>425</v>
      </c>
    </row>
    <row r="62" spans="1:14" s="20" customFormat="1" ht="15" customHeight="1" x14ac:dyDescent="0.25">
      <c r="A62" s="108" t="s">
        <v>387</v>
      </c>
      <c r="B62" s="108" t="s">
        <v>351</v>
      </c>
      <c r="C62" s="108" t="s">
        <v>356</v>
      </c>
      <c r="D62" s="108" t="s">
        <v>351</v>
      </c>
      <c r="E62" s="131"/>
      <c r="F62" s="113"/>
      <c r="G62" s="114" t="s">
        <v>457</v>
      </c>
      <c r="H62" s="115">
        <v>1.4</v>
      </c>
      <c r="I62" s="115">
        <v>1.8</v>
      </c>
      <c r="J62" s="115">
        <f t="shared" si="7"/>
        <v>1.6</v>
      </c>
      <c r="K62" s="110" t="s">
        <v>50</v>
      </c>
      <c r="L62" s="117">
        <v>1</v>
      </c>
      <c r="M62" s="110" t="s">
        <v>48</v>
      </c>
      <c r="N62" s="141" t="s">
        <v>425</v>
      </c>
    </row>
    <row r="63" spans="1:14" s="20" customFormat="1" ht="15" customHeight="1" x14ac:dyDescent="0.25">
      <c r="A63" s="108" t="s">
        <v>387</v>
      </c>
      <c r="B63" s="108" t="s">
        <v>351</v>
      </c>
      <c r="C63" s="108" t="s">
        <v>356</v>
      </c>
      <c r="D63" s="108" t="s">
        <v>352</v>
      </c>
      <c r="E63" s="131"/>
      <c r="F63" s="113"/>
      <c r="G63" s="114" t="s">
        <v>458</v>
      </c>
      <c r="H63" s="115">
        <v>1.5</v>
      </c>
      <c r="I63" s="115">
        <v>2</v>
      </c>
      <c r="J63" s="115">
        <f t="shared" si="7"/>
        <v>1.75</v>
      </c>
      <c r="K63" s="110" t="s">
        <v>50</v>
      </c>
      <c r="L63" s="117">
        <v>1</v>
      </c>
      <c r="M63" s="110" t="s">
        <v>48</v>
      </c>
      <c r="N63" s="141" t="s">
        <v>425</v>
      </c>
    </row>
    <row r="64" spans="1:14" s="20" customFormat="1" ht="15" customHeight="1" x14ac:dyDescent="0.25">
      <c r="A64" s="108" t="s">
        <v>387</v>
      </c>
      <c r="B64" s="108" t="s">
        <v>351</v>
      </c>
      <c r="C64" s="108" t="s">
        <v>356</v>
      </c>
      <c r="D64" s="108" t="s">
        <v>354</v>
      </c>
      <c r="E64" s="131"/>
      <c r="F64" s="113"/>
      <c r="G64" s="114" t="s">
        <v>412</v>
      </c>
      <c r="H64" s="115">
        <v>2</v>
      </c>
      <c r="I64" s="115">
        <v>2.5</v>
      </c>
      <c r="J64" s="115">
        <f t="shared" si="7"/>
        <v>2.25</v>
      </c>
      <c r="K64" s="110" t="s">
        <v>50</v>
      </c>
      <c r="L64" s="117">
        <v>1</v>
      </c>
      <c r="M64" s="110" t="s">
        <v>48</v>
      </c>
      <c r="N64" s="141" t="s">
        <v>425</v>
      </c>
    </row>
    <row r="65" spans="1:15" s="20" customFormat="1" ht="15" customHeight="1" x14ac:dyDescent="0.25">
      <c r="A65" s="108" t="s">
        <v>387</v>
      </c>
      <c r="B65" s="108" t="s">
        <v>351</v>
      </c>
      <c r="C65" s="108" t="s">
        <v>356</v>
      </c>
      <c r="D65" s="108" t="s">
        <v>356</v>
      </c>
      <c r="E65" s="131"/>
      <c r="F65" s="113"/>
      <c r="G65" s="114" t="s">
        <v>1393</v>
      </c>
      <c r="H65" s="115">
        <v>3</v>
      </c>
      <c r="I65" s="115">
        <v>4</v>
      </c>
      <c r="J65" s="115">
        <f t="shared" si="7"/>
        <v>3.5</v>
      </c>
      <c r="K65" s="110" t="s">
        <v>50</v>
      </c>
      <c r="L65" s="117">
        <v>1</v>
      </c>
      <c r="M65" s="110" t="s">
        <v>48</v>
      </c>
      <c r="N65" s="141" t="s">
        <v>425</v>
      </c>
    </row>
    <row r="66" spans="1:15" s="20" customFormat="1" ht="15" customHeight="1" x14ac:dyDescent="0.25">
      <c r="A66" s="108" t="s">
        <v>387</v>
      </c>
      <c r="B66" s="108" t="s">
        <v>351</v>
      </c>
      <c r="C66" s="108" t="s">
        <v>356</v>
      </c>
      <c r="D66" s="108" t="s">
        <v>359</v>
      </c>
      <c r="E66" s="131"/>
      <c r="F66" s="113"/>
      <c r="G66" s="114" t="s">
        <v>173</v>
      </c>
      <c r="H66" s="115">
        <v>1</v>
      </c>
      <c r="I66" s="115">
        <v>1.5</v>
      </c>
      <c r="J66" s="115">
        <f t="shared" si="7"/>
        <v>1.25</v>
      </c>
      <c r="K66" s="110" t="s">
        <v>50</v>
      </c>
      <c r="L66" s="117">
        <v>1</v>
      </c>
      <c r="M66" s="110" t="s">
        <v>48</v>
      </c>
      <c r="N66" s="141" t="s">
        <v>425</v>
      </c>
    </row>
    <row r="67" spans="1:15" s="50" customFormat="1" ht="15" customHeight="1" x14ac:dyDescent="0.25">
      <c r="A67" s="122"/>
      <c r="B67" s="122"/>
      <c r="C67" s="122"/>
      <c r="D67" s="122"/>
      <c r="E67" s="123"/>
      <c r="F67" s="124"/>
      <c r="G67" s="125"/>
      <c r="H67" s="126"/>
      <c r="I67" s="126"/>
      <c r="J67" s="126"/>
      <c r="K67" s="127"/>
      <c r="L67" s="128"/>
      <c r="M67" s="129"/>
      <c r="N67" s="130"/>
    </row>
    <row r="68" spans="1:15" s="20" customFormat="1" ht="15" customHeight="1" x14ac:dyDescent="0.25">
      <c r="A68" s="106" t="s">
        <v>387</v>
      </c>
      <c r="B68" s="106" t="s">
        <v>352</v>
      </c>
      <c r="C68" s="106"/>
      <c r="D68" s="106"/>
      <c r="E68" s="107"/>
      <c r="F68" s="108"/>
      <c r="G68" s="112" t="s">
        <v>243</v>
      </c>
      <c r="H68" s="110"/>
      <c r="I68" s="110"/>
      <c r="J68" s="110"/>
      <c r="K68" s="110"/>
      <c r="L68" s="110"/>
      <c r="M68" s="110"/>
      <c r="N68" s="111"/>
    </row>
    <row r="69" spans="1:15" s="36" customFormat="1" ht="15" customHeight="1" x14ac:dyDescent="0.35">
      <c r="A69" s="106" t="s">
        <v>387</v>
      </c>
      <c r="B69" s="106" t="s">
        <v>352</v>
      </c>
      <c r="C69" s="142" t="s">
        <v>387</v>
      </c>
      <c r="D69" s="142"/>
      <c r="E69" s="143"/>
      <c r="F69" s="142"/>
      <c r="G69" s="144" t="s">
        <v>6</v>
      </c>
      <c r="H69" s="116"/>
      <c r="I69" s="116"/>
      <c r="J69" s="116"/>
      <c r="K69" s="121"/>
      <c r="L69" s="120"/>
      <c r="M69" s="121"/>
      <c r="N69" s="118"/>
    </row>
    <row r="70" spans="1:15" s="36" customFormat="1" ht="30" customHeight="1" x14ac:dyDescent="0.35">
      <c r="A70" s="108" t="s">
        <v>387</v>
      </c>
      <c r="B70" s="108" t="s">
        <v>352</v>
      </c>
      <c r="C70" s="145" t="s">
        <v>387</v>
      </c>
      <c r="D70" s="145" t="s">
        <v>387</v>
      </c>
      <c r="E70" s="146"/>
      <c r="F70" s="145"/>
      <c r="G70" s="147" t="s">
        <v>538</v>
      </c>
      <c r="H70" s="148">
        <v>3.5</v>
      </c>
      <c r="I70" s="148">
        <v>7</v>
      </c>
      <c r="J70" s="148">
        <f>(I70+H70)/2</f>
        <v>5.25</v>
      </c>
      <c r="K70" s="121" t="s">
        <v>49</v>
      </c>
      <c r="L70" s="120">
        <v>1</v>
      </c>
      <c r="M70" s="121" t="s">
        <v>48</v>
      </c>
      <c r="N70" s="149" t="s">
        <v>1012</v>
      </c>
    </row>
    <row r="71" spans="1:15" s="36" customFormat="1" ht="30" customHeight="1" x14ac:dyDescent="0.35">
      <c r="A71" s="135" t="s">
        <v>387</v>
      </c>
      <c r="B71" s="135" t="s">
        <v>352</v>
      </c>
      <c r="C71" s="150" t="s">
        <v>387</v>
      </c>
      <c r="D71" s="150" t="s">
        <v>350</v>
      </c>
      <c r="E71" s="151"/>
      <c r="F71" s="150"/>
      <c r="G71" s="152" t="s">
        <v>538</v>
      </c>
      <c r="H71" s="148">
        <v>8</v>
      </c>
      <c r="I71" s="148">
        <v>10</v>
      </c>
      <c r="J71" s="148">
        <f>(I71+H71)/2</f>
        <v>9</v>
      </c>
      <c r="K71" s="153" t="s">
        <v>49</v>
      </c>
      <c r="L71" s="154">
        <v>1</v>
      </c>
      <c r="M71" s="153" t="s">
        <v>48</v>
      </c>
      <c r="N71" s="149" t="s">
        <v>1123</v>
      </c>
    </row>
    <row r="72" spans="1:15" s="36" customFormat="1" ht="25" x14ac:dyDescent="0.35">
      <c r="A72" s="108" t="s">
        <v>387</v>
      </c>
      <c r="B72" s="108" t="s">
        <v>352</v>
      </c>
      <c r="C72" s="145" t="s">
        <v>387</v>
      </c>
      <c r="D72" s="145" t="s">
        <v>351</v>
      </c>
      <c r="E72" s="146"/>
      <c r="F72" s="145"/>
      <c r="G72" s="147" t="s">
        <v>539</v>
      </c>
      <c r="H72" s="148">
        <v>4</v>
      </c>
      <c r="I72" s="148">
        <v>7.5</v>
      </c>
      <c r="J72" s="116">
        <f>(I72+H72)/2</f>
        <v>5.75</v>
      </c>
      <c r="K72" s="121" t="s">
        <v>49</v>
      </c>
      <c r="L72" s="120">
        <v>1</v>
      </c>
      <c r="M72" s="121" t="s">
        <v>48</v>
      </c>
      <c r="N72" s="149" t="s">
        <v>1013</v>
      </c>
    </row>
    <row r="73" spans="1:15" s="86" customFormat="1" ht="15" x14ac:dyDescent="0.35">
      <c r="A73" s="135"/>
      <c r="B73" s="135" t="s">
        <v>352</v>
      </c>
      <c r="C73" s="150" t="s">
        <v>387</v>
      </c>
      <c r="D73" s="150" t="s">
        <v>352</v>
      </c>
      <c r="E73" s="151"/>
      <c r="F73" s="150"/>
      <c r="G73" s="152" t="s">
        <v>1290</v>
      </c>
      <c r="H73" s="148">
        <v>150</v>
      </c>
      <c r="I73" s="148">
        <v>240</v>
      </c>
      <c r="J73" s="148">
        <f t="shared" ref="J73:J75" si="8">(I73+H73)/2</f>
        <v>195</v>
      </c>
      <c r="K73" s="153" t="s">
        <v>49</v>
      </c>
      <c r="L73" s="154">
        <v>1</v>
      </c>
      <c r="M73" s="153" t="s">
        <v>48</v>
      </c>
      <c r="N73" s="149" t="s">
        <v>1292</v>
      </c>
    </row>
    <row r="74" spans="1:15" s="86" customFormat="1" ht="15" x14ac:dyDescent="0.35">
      <c r="A74" s="135"/>
      <c r="B74" s="135" t="s">
        <v>352</v>
      </c>
      <c r="C74" s="150" t="s">
        <v>387</v>
      </c>
      <c r="D74" s="150" t="s">
        <v>354</v>
      </c>
      <c r="E74" s="151"/>
      <c r="F74" s="150"/>
      <c r="G74" s="152" t="s">
        <v>1293</v>
      </c>
      <c r="H74" s="148">
        <v>200</v>
      </c>
      <c r="I74" s="148">
        <v>200</v>
      </c>
      <c r="J74" s="148">
        <f t="shared" si="8"/>
        <v>200</v>
      </c>
      <c r="K74" s="153" t="s">
        <v>49</v>
      </c>
      <c r="L74" s="154">
        <v>1</v>
      </c>
      <c r="M74" s="153" t="s">
        <v>48</v>
      </c>
      <c r="N74" s="149"/>
    </row>
    <row r="75" spans="1:15" s="86" customFormat="1" ht="15" x14ac:dyDescent="0.35">
      <c r="A75" s="135"/>
      <c r="B75" s="135" t="s">
        <v>352</v>
      </c>
      <c r="C75" s="150" t="s">
        <v>387</v>
      </c>
      <c r="D75" s="150" t="s">
        <v>356</v>
      </c>
      <c r="E75" s="151"/>
      <c r="F75" s="150"/>
      <c r="G75" s="152" t="s">
        <v>1291</v>
      </c>
      <c r="H75" s="148">
        <v>80</v>
      </c>
      <c r="I75" s="148">
        <v>120</v>
      </c>
      <c r="J75" s="148">
        <f t="shared" si="8"/>
        <v>100</v>
      </c>
      <c r="K75" s="153" t="s">
        <v>49</v>
      </c>
      <c r="L75" s="154">
        <v>1</v>
      </c>
      <c r="M75" s="153" t="s">
        <v>48</v>
      </c>
      <c r="N75" s="149"/>
    </row>
    <row r="76" spans="1:15" s="36" customFormat="1" ht="15" customHeight="1" x14ac:dyDescent="0.35">
      <c r="A76" s="106" t="s">
        <v>387</v>
      </c>
      <c r="B76" s="106" t="s">
        <v>352</v>
      </c>
      <c r="C76" s="155" t="s">
        <v>350</v>
      </c>
      <c r="D76" s="142"/>
      <c r="E76" s="143"/>
      <c r="F76" s="142"/>
      <c r="G76" s="144" t="s">
        <v>540</v>
      </c>
      <c r="H76" s="116"/>
      <c r="I76" s="116"/>
      <c r="J76" s="116"/>
      <c r="K76" s="121"/>
      <c r="L76" s="120"/>
      <c r="M76" s="121"/>
      <c r="N76" s="156" t="s">
        <v>1010</v>
      </c>
    </row>
    <row r="77" spans="1:15" s="36" customFormat="1" ht="15" customHeight="1" x14ac:dyDescent="0.35">
      <c r="A77" s="108" t="s">
        <v>387</v>
      </c>
      <c r="B77" s="108" t="s">
        <v>352</v>
      </c>
      <c r="C77" s="150" t="s">
        <v>350</v>
      </c>
      <c r="D77" s="145" t="s">
        <v>387</v>
      </c>
      <c r="E77" s="146"/>
      <c r="F77" s="145"/>
      <c r="G77" s="147" t="s">
        <v>479</v>
      </c>
      <c r="H77" s="115">
        <v>0.2</v>
      </c>
      <c r="I77" s="115">
        <v>0.4</v>
      </c>
      <c r="J77" s="116">
        <f t="shared" ref="J77:J78" si="9">(I77+H77)/2</f>
        <v>0.30000000000000004</v>
      </c>
      <c r="K77" s="121" t="s">
        <v>50</v>
      </c>
      <c r="L77" s="120">
        <v>1</v>
      </c>
      <c r="M77" s="121" t="s">
        <v>48</v>
      </c>
      <c r="N77" s="138" t="s">
        <v>425</v>
      </c>
    </row>
    <row r="78" spans="1:15" s="36" customFormat="1" ht="15" customHeight="1" x14ac:dyDescent="0.35">
      <c r="A78" s="108" t="s">
        <v>387</v>
      </c>
      <c r="B78" s="108" t="s">
        <v>352</v>
      </c>
      <c r="C78" s="150" t="s">
        <v>350</v>
      </c>
      <c r="D78" s="145" t="s">
        <v>350</v>
      </c>
      <c r="E78" s="146"/>
      <c r="F78" s="145"/>
      <c r="G78" s="147" t="s">
        <v>153</v>
      </c>
      <c r="H78" s="115">
        <f>1/5</f>
        <v>0.2</v>
      </c>
      <c r="I78" s="115">
        <v>0.4</v>
      </c>
      <c r="J78" s="115">
        <f t="shared" si="9"/>
        <v>0.30000000000000004</v>
      </c>
      <c r="K78" s="110" t="s">
        <v>50</v>
      </c>
      <c r="L78" s="117">
        <v>1</v>
      </c>
      <c r="M78" s="110" t="s">
        <v>48</v>
      </c>
      <c r="N78" s="141" t="s">
        <v>425</v>
      </c>
    </row>
    <row r="79" spans="1:15" s="36" customFormat="1" ht="15" customHeight="1" x14ac:dyDescent="0.35">
      <c r="A79" s="106" t="s">
        <v>387</v>
      </c>
      <c r="B79" s="106" t="s">
        <v>352</v>
      </c>
      <c r="C79" s="155" t="s">
        <v>351</v>
      </c>
      <c r="D79" s="142"/>
      <c r="E79" s="143"/>
      <c r="F79" s="142"/>
      <c r="G79" s="144" t="s">
        <v>413</v>
      </c>
      <c r="H79" s="116"/>
      <c r="I79" s="116"/>
      <c r="J79" s="116"/>
      <c r="K79" s="121"/>
      <c r="L79" s="120"/>
      <c r="M79" s="121"/>
      <c r="N79" s="138" t="s">
        <v>480</v>
      </c>
      <c r="O79" s="35"/>
    </row>
    <row r="80" spans="1:15" s="36" customFormat="1" ht="15" customHeight="1" x14ac:dyDescent="0.35">
      <c r="A80" s="108" t="s">
        <v>387</v>
      </c>
      <c r="B80" s="108" t="s">
        <v>352</v>
      </c>
      <c r="C80" s="150" t="s">
        <v>351</v>
      </c>
      <c r="D80" s="145" t="s">
        <v>387</v>
      </c>
      <c r="E80" s="146"/>
      <c r="F80" s="145"/>
      <c r="G80" s="147" t="s">
        <v>7</v>
      </c>
      <c r="H80" s="115">
        <v>1</v>
      </c>
      <c r="I80" s="115">
        <v>1</v>
      </c>
      <c r="J80" s="116">
        <f t="shared" ref="J80:J85" si="10">(I80+H80)/2</f>
        <v>1</v>
      </c>
      <c r="K80" s="121" t="s">
        <v>50</v>
      </c>
      <c r="L80" s="120">
        <v>8</v>
      </c>
      <c r="M80" s="121" t="s">
        <v>48</v>
      </c>
      <c r="N80" s="138"/>
    </row>
    <row r="81" spans="1:15" s="36" customFormat="1" ht="15" customHeight="1" x14ac:dyDescent="0.25">
      <c r="A81" s="108" t="s">
        <v>387</v>
      </c>
      <c r="B81" s="108" t="s">
        <v>352</v>
      </c>
      <c r="C81" s="150" t="s">
        <v>351</v>
      </c>
      <c r="D81" s="145" t="s">
        <v>350</v>
      </c>
      <c r="E81" s="146"/>
      <c r="F81" s="145"/>
      <c r="G81" s="147" t="s">
        <v>8</v>
      </c>
      <c r="H81" s="115">
        <v>1.1000000000000001</v>
      </c>
      <c r="I81" s="115">
        <v>1.2</v>
      </c>
      <c r="J81" s="115">
        <f t="shared" si="10"/>
        <v>1.1499999999999999</v>
      </c>
      <c r="K81" s="110" t="s">
        <v>50</v>
      </c>
      <c r="L81" s="117">
        <v>8</v>
      </c>
      <c r="M81" s="121" t="s">
        <v>48</v>
      </c>
      <c r="N81" s="138"/>
      <c r="O81" s="34"/>
    </row>
    <row r="82" spans="1:15" s="36" customFormat="1" ht="15" customHeight="1" x14ac:dyDescent="0.35">
      <c r="A82" s="108" t="s">
        <v>387</v>
      </c>
      <c r="B82" s="108" t="s">
        <v>352</v>
      </c>
      <c r="C82" s="150" t="s">
        <v>351</v>
      </c>
      <c r="D82" s="145" t="s">
        <v>351</v>
      </c>
      <c r="E82" s="146"/>
      <c r="F82" s="145"/>
      <c r="G82" s="147" t="s">
        <v>9</v>
      </c>
      <c r="H82" s="115">
        <v>1</v>
      </c>
      <c r="I82" s="115">
        <v>1</v>
      </c>
      <c r="J82" s="115">
        <f t="shared" si="10"/>
        <v>1</v>
      </c>
      <c r="K82" s="110" t="s">
        <v>50</v>
      </c>
      <c r="L82" s="117">
        <v>8</v>
      </c>
      <c r="M82" s="121" t="s">
        <v>48</v>
      </c>
      <c r="N82" s="138"/>
    </row>
    <row r="83" spans="1:15" s="36" customFormat="1" ht="15" customHeight="1" x14ac:dyDescent="0.25">
      <c r="A83" s="108" t="s">
        <v>387</v>
      </c>
      <c r="B83" s="108" t="s">
        <v>352</v>
      </c>
      <c r="C83" s="150" t="s">
        <v>351</v>
      </c>
      <c r="D83" s="145" t="s">
        <v>352</v>
      </c>
      <c r="E83" s="146"/>
      <c r="F83" s="145"/>
      <c r="G83" s="147" t="s">
        <v>10</v>
      </c>
      <c r="H83" s="115">
        <v>1.4</v>
      </c>
      <c r="I83" s="115">
        <v>1.5</v>
      </c>
      <c r="J83" s="115">
        <f t="shared" si="10"/>
        <v>1.45</v>
      </c>
      <c r="K83" s="110" t="s">
        <v>51</v>
      </c>
      <c r="L83" s="117">
        <v>8</v>
      </c>
      <c r="M83" s="121" t="s">
        <v>48</v>
      </c>
      <c r="N83" s="138"/>
      <c r="O83" s="34"/>
    </row>
    <row r="84" spans="1:15" s="36" customFormat="1" ht="15" customHeight="1" x14ac:dyDescent="0.35">
      <c r="A84" s="108" t="s">
        <v>387</v>
      </c>
      <c r="B84" s="108" t="s">
        <v>352</v>
      </c>
      <c r="C84" s="150" t="s">
        <v>351</v>
      </c>
      <c r="D84" s="145" t="s">
        <v>354</v>
      </c>
      <c r="E84" s="146"/>
      <c r="F84" s="145"/>
      <c r="G84" s="147" t="s">
        <v>11</v>
      </c>
      <c r="H84" s="115">
        <f>1/3</f>
        <v>0.33333333333333331</v>
      </c>
      <c r="I84" s="115">
        <v>0.33</v>
      </c>
      <c r="J84" s="115">
        <f t="shared" si="10"/>
        <v>0.33166666666666667</v>
      </c>
      <c r="K84" s="110" t="s">
        <v>50</v>
      </c>
      <c r="L84" s="117">
        <v>1</v>
      </c>
      <c r="M84" s="121" t="s">
        <v>48</v>
      </c>
      <c r="N84" s="138"/>
    </row>
    <row r="85" spans="1:15" s="36" customFormat="1" ht="15" customHeight="1" x14ac:dyDescent="0.35">
      <c r="A85" s="108" t="s">
        <v>387</v>
      </c>
      <c r="B85" s="108" t="s">
        <v>352</v>
      </c>
      <c r="C85" s="150" t="s">
        <v>351</v>
      </c>
      <c r="D85" s="145" t="s">
        <v>356</v>
      </c>
      <c r="E85" s="146"/>
      <c r="F85" s="145"/>
      <c r="G85" s="147" t="s">
        <v>12</v>
      </c>
      <c r="H85" s="115">
        <v>1</v>
      </c>
      <c r="I85" s="115">
        <v>1</v>
      </c>
      <c r="J85" s="115">
        <f t="shared" si="10"/>
        <v>1</v>
      </c>
      <c r="K85" s="110" t="s">
        <v>50</v>
      </c>
      <c r="L85" s="117">
        <v>8</v>
      </c>
      <c r="M85" s="121" t="s">
        <v>48</v>
      </c>
      <c r="N85" s="138"/>
    </row>
    <row r="86" spans="1:15" s="36" customFormat="1" ht="15" customHeight="1" x14ac:dyDescent="0.35">
      <c r="A86" s="106" t="s">
        <v>387</v>
      </c>
      <c r="B86" s="106" t="s">
        <v>352</v>
      </c>
      <c r="C86" s="155" t="s">
        <v>352</v>
      </c>
      <c r="D86" s="142"/>
      <c r="E86" s="143"/>
      <c r="F86" s="142"/>
      <c r="G86" s="144" t="s">
        <v>414</v>
      </c>
      <c r="H86" s="115"/>
      <c r="I86" s="115"/>
      <c r="J86" s="115"/>
      <c r="K86" s="110"/>
      <c r="L86" s="117"/>
      <c r="M86" s="121"/>
      <c r="N86" s="138" t="s">
        <v>480</v>
      </c>
      <c r="O86" s="35"/>
    </row>
    <row r="87" spans="1:15" s="36" customFormat="1" ht="23.25" customHeight="1" x14ac:dyDescent="0.35">
      <c r="A87" s="108" t="s">
        <v>387</v>
      </c>
      <c r="B87" s="108" t="s">
        <v>352</v>
      </c>
      <c r="C87" s="150" t="s">
        <v>352</v>
      </c>
      <c r="D87" s="145" t="s">
        <v>387</v>
      </c>
      <c r="E87" s="146"/>
      <c r="F87" s="145"/>
      <c r="G87" s="147" t="s">
        <v>1394</v>
      </c>
      <c r="H87" s="157">
        <v>2</v>
      </c>
      <c r="I87" s="157">
        <v>3</v>
      </c>
      <c r="J87" s="157">
        <f>(I87+H87)/2</f>
        <v>2.5</v>
      </c>
      <c r="K87" s="110" t="s">
        <v>51</v>
      </c>
      <c r="L87" s="117">
        <v>8</v>
      </c>
      <c r="M87" s="121" t="s">
        <v>48</v>
      </c>
      <c r="N87" s="138"/>
    </row>
    <row r="88" spans="1:15" s="36" customFormat="1" ht="15" customHeight="1" x14ac:dyDescent="0.25">
      <c r="A88" s="108" t="s">
        <v>387</v>
      </c>
      <c r="B88" s="108" t="s">
        <v>352</v>
      </c>
      <c r="C88" s="150" t="s">
        <v>352</v>
      </c>
      <c r="D88" s="145" t="s">
        <v>350</v>
      </c>
      <c r="E88" s="146"/>
      <c r="F88" s="145"/>
      <c r="G88" s="152" t="s">
        <v>946</v>
      </c>
      <c r="H88" s="157">
        <v>1.8</v>
      </c>
      <c r="I88" s="157">
        <v>2.2000000000000002</v>
      </c>
      <c r="J88" s="157">
        <f>(I88+H88)/2</f>
        <v>2</v>
      </c>
      <c r="K88" s="110" t="s">
        <v>50</v>
      </c>
      <c r="L88" s="117">
        <v>8</v>
      </c>
      <c r="M88" s="110" t="s">
        <v>48</v>
      </c>
      <c r="N88" s="141"/>
      <c r="O88" s="20"/>
    </row>
    <row r="89" spans="1:15" s="50" customFormat="1" ht="15" customHeight="1" x14ac:dyDescent="0.25">
      <c r="A89" s="122"/>
      <c r="B89" s="122"/>
      <c r="C89" s="122"/>
      <c r="D89" s="122"/>
      <c r="E89" s="123"/>
      <c r="F89" s="124"/>
      <c r="G89" s="125"/>
      <c r="H89" s="126"/>
      <c r="I89" s="126"/>
      <c r="J89" s="126"/>
      <c r="K89" s="127"/>
      <c r="L89" s="128"/>
      <c r="M89" s="129"/>
      <c r="N89" s="130"/>
    </row>
    <row r="90" spans="1:15" s="20" customFormat="1" ht="15" customHeight="1" x14ac:dyDescent="0.25">
      <c r="A90" s="106" t="s">
        <v>387</v>
      </c>
      <c r="B90" s="106" t="s">
        <v>354</v>
      </c>
      <c r="C90" s="106"/>
      <c r="D90" s="106"/>
      <c r="E90" s="107"/>
      <c r="F90" s="108"/>
      <c r="G90" s="112" t="s">
        <v>760</v>
      </c>
      <c r="H90" s="110"/>
      <c r="I90" s="110"/>
      <c r="J90" s="110"/>
      <c r="K90" s="110"/>
      <c r="L90" s="110"/>
      <c r="M90" s="110"/>
      <c r="N90" s="111"/>
    </row>
    <row r="91" spans="1:15" s="36" customFormat="1" ht="15" customHeight="1" x14ac:dyDescent="0.35">
      <c r="A91" s="106" t="s">
        <v>387</v>
      </c>
      <c r="B91" s="106" t="s">
        <v>354</v>
      </c>
      <c r="C91" s="142" t="s">
        <v>387</v>
      </c>
      <c r="D91" s="142"/>
      <c r="E91" s="143"/>
      <c r="F91" s="142"/>
      <c r="G91" s="144" t="s">
        <v>761</v>
      </c>
      <c r="H91" s="116"/>
      <c r="I91" s="116"/>
      <c r="J91" s="116"/>
      <c r="K91" s="121"/>
      <c r="L91" s="120"/>
      <c r="M91" s="121"/>
      <c r="N91" s="118"/>
      <c r="O91" s="35"/>
    </row>
    <row r="92" spans="1:15" s="36" customFormat="1" ht="15" customHeight="1" x14ac:dyDescent="0.35">
      <c r="A92" s="108" t="s">
        <v>387</v>
      </c>
      <c r="B92" s="108" t="s">
        <v>354</v>
      </c>
      <c r="C92" s="145" t="s">
        <v>387</v>
      </c>
      <c r="D92" s="145" t="s">
        <v>387</v>
      </c>
      <c r="E92" s="146"/>
      <c r="F92" s="145"/>
      <c r="G92" s="147" t="s">
        <v>762</v>
      </c>
      <c r="H92" s="115">
        <v>2</v>
      </c>
      <c r="I92" s="115">
        <v>2</v>
      </c>
      <c r="J92" s="116">
        <f>(I92+H92)/2</f>
        <v>2</v>
      </c>
      <c r="K92" s="121" t="s">
        <v>50</v>
      </c>
      <c r="L92" s="120">
        <v>1</v>
      </c>
      <c r="M92" s="121" t="s">
        <v>48</v>
      </c>
      <c r="N92" s="138"/>
    </row>
    <row r="93" spans="1:15" s="36" customFormat="1" ht="15" customHeight="1" x14ac:dyDescent="0.35">
      <c r="A93" s="108" t="s">
        <v>387</v>
      </c>
      <c r="B93" s="108" t="s">
        <v>354</v>
      </c>
      <c r="C93" s="145" t="s">
        <v>387</v>
      </c>
      <c r="D93" s="145" t="s">
        <v>350</v>
      </c>
      <c r="E93" s="146"/>
      <c r="F93" s="145"/>
      <c r="G93" s="147" t="s">
        <v>763</v>
      </c>
      <c r="H93" s="115">
        <v>1</v>
      </c>
      <c r="I93" s="115">
        <v>1</v>
      </c>
      <c r="J93" s="116">
        <f>(I93+H93)/2</f>
        <v>1</v>
      </c>
      <c r="K93" s="121" t="s">
        <v>50</v>
      </c>
      <c r="L93" s="120">
        <v>1</v>
      </c>
      <c r="M93" s="121" t="s">
        <v>48</v>
      </c>
      <c r="N93" s="138"/>
    </row>
    <row r="94" spans="1:15" s="36" customFormat="1" ht="15" customHeight="1" x14ac:dyDescent="0.35">
      <c r="A94" s="106" t="s">
        <v>387</v>
      </c>
      <c r="B94" s="106" t="s">
        <v>354</v>
      </c>
      <c r="C94" s="142" t="s">
        <v>350</v>
      </c>
      <c r="D94" s="142"/>
      <c r="E94" s="143"/>
      <c r="F94" s="142"/>
      <c r="G94" s="144" t="s">
        <v>764</v>
      </c>
      <c r="H94" s="116"/>
      <c r="I94" s="116"/>
      <c r="J94" s="116"/>
      <c r="K94" s="121"/>
      <c r="L94" s="120"/>
      <c r="M94" s="121"/>
      <c r="N94" s="118"/>
      <c r="O94" s="35"/>
    </row>
    <row r="95" spans="1:15" s="36" customFormat="1" ht="15" customHeight="1" x14ac:dyDescent="0.35">
      <c r="A95" s="108" t="s">
        <v>387</v>
      </c>
      <c r="B95" s="108" t="s">
        <v>354</v>
      </c>
      <c r="C95" s="150" t="s">
        <v>350</v>
      </c>
      <c r="D95" s="145" t="s">
        <v>387</v>
      </c>
      <c r="E95" s="146"/>
      <c r="F95" s="145"/>
      <c r="G95" s="147" t="s">
        <v>765</v>
      </c>
      <c r="H95" s="115">
        <v>1.33</v>
      </c>
      <c r="I95" s="115">
        <v>2</v>
      </c>
      <c r="J95" s="116">
        <f>(I95+H95)/2</f>
        <v>1.665</v>
      </c>
      <c r="K95" s="121" t="s">
        <v>50</v>
      </c>
      <c r="L95" s="120">
        <v>1</v>
      </c>
      <c r="M95" s="121" t="s">
        <v>48</v>
      </c>
      <c r="N95" s="138"/>
    </row>
    <row r="96" spans="1:15" s="36" customFormat="1" ht="15" customHeight="1" x14ac:dyDescent="0.35">
      <c r="A96" s="108" t="s">
        <v>387</v>
      </c>
      <c r="B96" s="108" t="s">
        <v>354</v>
      </c>
      <c r="C96" s="150" t="s">
        <v>350</v>
      </c>
      <c r="D96" s="145" t="s">
        <v>350</v>
      </c>
      <c r="E96" s="146"/>
      <c r="F96" s="145"/>
      <c r="G96" s="147" t="s">
        <v>766</v>
      </c>
      <c r="H96" s="115">
        <v>20</v>
      </c>
      <c r="I96" s="115">
        <v>25</v>
      </c>
      <c r="J96" s="116">
        <f>(I96+H96)/2</f>
        <v>22.5</v>
      </c>
      <c r="K96" s="121" t="s">
        <v>49</v>
      </c>
      <c r="L96" s="120">
        <v>1</v>
      </c>
      <c r="M96" s="121" t="s">
        <v>48</v>
      </c>
      <c r="N96" s="138"/>
    </row>
    <row r="97" spans="1:14" s="20" customFormat="1" x14ac:dyDescent="0.25">
      <c r="A97" s="158"/>
      <c r="B97" s="158"/>
      <c r="C97" s="158"/>
      <c r="D97" s="158"/>
      <c r="E97" s="159"/>
      <c r="F97" s="160"/>
      <c r="G97" s="161"/>
      <c r="H97" s="162"/>
      <c r="I97" s="163"/>
      <c r="J97" s="163"/>
      <c r="K97" s="163"/>
      <c r="L97" s="164"/>
      <c r="M97" s="165"/>
      <c r="N97" s="166"/>
    </row>
  </sheetData>
  <mergeCells count="5">
    <mergeCell ref="H3:J3"/>
    <mergeCell ref="A2:E2"/>
    <mergeCell ref="H2:K2"/>
    <mergeCell ref="L2:M2"/>
    <mergeCell ref="A1:N1"/>
  </mergeCells>
  <phoneticPr fontId="28" type="noConversion"/>
  <pageMargins left="0.70866141732283472" right="0.70866141732283472" top="0.78740157480314965" bottom="0.78740157480314965" header="0.31496062992125984" footer="0.31496062992125984"/>
  <pageSetup paperSize="9" scale="75" fitToHeight="0" orientation="landscape" r:id="rId1"/>
  <headerFooter>
    <oddHeader>&amp;LBau- und Sperrzeitenkatalog</oddHeader>
    <oddFooter>&amp;L&amp;F /
&amp;A&amp;C&amp;P / &amp;N&amp;RRev-Index: 2.0
Gültig ab: 01.05.2024</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340"/>
  <sheetViews>
    <sheetView zoomScaleNormal="100" workbookViewId="0">
      <pane ySplit="4" topLeftCell="A5" activePane="bottomLeft" state="frozen"/>
      <selection activeCell="E22" sqref="E22"/>
      <selection pane="bottomLeft" activeCell="P13" sqref="P13"/>
    </sheetView>
  </sheetViews>
  <sheetFormatPr baseColWidth="10" defaultColWidth="11.453125" defaultRowHeight="12.5" x14ac:dyDescent="0.25"/>
  <cols>
    <col min="1" max="4" width="3.7265625" style="48" customWidth="1"/>
    <col min="5" max="6" width="3.7265625" style="34" customWidth="1"/>
    <col min="7" max="7" width="50.7265625" style="49" customWidth="1"/>
    <col min="8" max="10" width="7.7265625" style="52" customWidth="1"/>
    <col min="11" max="11" width="7.7265625" style="34" customWidth="1"/>
    <col min="12" max="12" width="7.7265625" style="53" customWidth="1"/>
    <col min="13" max="13" width="7.7265625" style="34" customWidth="1"/>
    <col min="14" max="14" width="50.7265625" style="49" customWidth="1"/>
    <col min="15" max="15" width="11.453125" style="34"/>
    <col min="16" max="16" width="37.26953125" style="34" bestFit="1" customWidth="1"/>
    <col min="17" max="17" width="11.453125" style="34"/>
    <col min="18" max="18" width="32.1796875" style="34" bestFit="1" customWidth="1"/>
    <col min="19" max="16384" width="11.453125" style="34"/>
  </cols>
  <sheetData>
    <row r="1" spans="1:18" ht="17.5" x14ac:dyDescent="0.25">
      <c r="A1" s="815" t="s">
        <v>1377</v>
      </c>
      <c r="B1" s="816"/>
      <c r="C1" s="816"/>
      <c r="D1" s="816"/>
      <c r="E1" s="816"/>
      <c r="F1" s="816"/>
      <c r="G1" s="816"/>
      <c r="H1" s="816"/>
      <c r="I1" s="816"/>
      <c r="J1" s="816"/>
      <c r="K1" s="816"/>
      <c r="L1" s="816"/>
      <c r="M1" s="816"/>
      <c r="N1" s="817"/>
    </row>
    <row r="2" spans="1:18" s="33" customFormat="1" x14ac:dyDescent="0.25">
      <c r="A2" s="818" t="s">
        <v>0</v>
      </c>
      <c r="B2" s="819"/>
      <c r="C2" s="819"/>
      <c r="D2" s="819"/>
      <c r="E2" s="820"/>
      <c r="F2" s="167" t="s">
        <v>886</v>
      </c>
      <c r="G2" s="168" t="s">
        <v>1</v>
      </c>
      <c r="H2" s="818" t="s">
        <v>3</v>
      </c>
      <c r="I2" s="819"/>
      <c r="J2" s="819"/>
      <c r="K2" s="820"/>
      <c r="L2" s="821" t="s">
        <v>2</v>
      </c>
      <c r="M2" s="822"/>
      <c r="N2" s="169" t="s">
        <v>245</v>
      </c>
    </row>
    <row r="3" spans="1:18" s="33" customFormat="1" x14ac:dyDescent="0.25">
      <c r="A3" s="168"/>
      <c r="B3" s="168"/>
      <c r="C3" s="168"/>
      <c r="D3" s="168"/>
      <c r="E3" s="168"/>
      <c r="F3" s="167"/>
      <c r="G3" s="168"/>
      <c r="H3" s="804" t="s">
        <v>888</v>
      </c>
      <c r="I3" s="805"/>
      <c r="J3" s="806"/>
      <c r="K3" s="100" t="s">
        <v>167</v>
      </c>
      <c r="L3" s="101" t="s">
        <v>888</v>
      </c>
      <c r="M3" s="100" t="s">
        <v>167</v>
      </c>
      <c r="N3" s="170"/>
    </row>
    <row r="4" spans="1:18" s="33" customFormat="1" ht="9.75" customHeight="1" x14ac:dyDescent="0.25">
      <c r="A4" s="168"/>
      <c r="B4" s="168"/>
      <c r="C4" s="168"/>
      <c r="D4" s="168"/>
      <c r="E4" s="168"/>
      <c r="F4" s="167"/>
      <c r="G4" s="168"/>
      <c r="H4" s="171" t="s">
        <v>247</v>
      </c>
      <c r="I4" s="172" t="s">
        <v>248</v>
      </c>
      <c r="J4" s="172" t="s">
        <v>251</v>
      </c>
      <c r="K4" s="100"/>
      <c r="L4" s="101"/>
      <c r="M4" s="100"/>
      <c r="N4" s="170"/>
    </row>
    <row r="5" spans="1:18" s="20" customFormat="1" ht="15" customHeight="1" x14ac:dyDescent="0.25">
      <c r="A5" s="173" t="s">
        <v>350</v>
      </c>
      <c r="B5" s="173" t="s">
        <v>1384</v>
      </c>
      <c r="C5" s="174"/>
      <c r="D5" s="174"/>
      <c r="E5" s="175"/>
      <c r="F5" s="176"/>
      <c r="G5" s="177" t="s">
        <v>453</v>
      </c>
      <c r="H5" s="178"/>
      <c r="I5" s="179"/>
      <c r="J5" s="179"/>
      <c r="K5" s="180"/>
      <c r="L5" s="181"/>
      <c r="M5" s="180"/>
      <c r="N5" s="180"/>
    </row>
    <row r="6" spans="1:18" s="20" customFormat="1" ht="15" customHeight="1" x14ac:dyDescent="0.25">
      <c r="A6" s="174" t="s">
        <v>350</v>
      </c>
      <c r="B6" s="174" t="s">
        <v>387</v>
      </c>
      <c r="C6" s="174"/>
      <c r="D6" s="174"/>
      <c r="E6" s="175"/>
      <c r="F6" s="176"/>
      <c r="G6" s="182" t="s">
        <v>426</v>
      </c>
      <c r="H6" s="178"/>
      <c r="I6" s="179"/>
      <c r="J6" s="179"/>
      <c r="K6" s="180"/>
      <c r="L6" s="181"/>
      <c r="M6" s="180"/>
      <c r="N6" s="180"/>
    </row>
    <row r="7" spans="1:18" s="20" customFormat="1" ht="15" customHeight="1" x14ac:dyDescent="0.25">
      <c r="A7" s="174" t="s">
        <v>350</v>
      </c>
      <c r="B7" s="174" t="str">
        <f>B$6</f>
        <v>01</v>
      </c>
      <c r="C7" s="174" t="s">
        <v>387</v>
      </c>
      <c r="D7" s="176"/>
      <c r="E7" s="175"/>
      <c r="F7" s="183"/>
      <c r="G7" s="182" t="s">
        <v>13</v>
      </c>
      <c r="H7" s="184"/>
      <c r="I7" s="184"/>
      <c r="J7" s="184"/>
      <c r="K7" s="185"/>
      <c r="L7" s="181"/>
      <c r="M7" s="185"/>
      <c r="N7" s="186"/>
    </row>
    <row r="8" spans="1:18" ht="15" customHeight="1" x14ac:dyDescent="0.25">
      <c r="A8" s="176" t="s">
        <v>350</v>
      </c>
      <c r="B8" s="176" t="str">
        <f t="shared" ref="B8:B29" si="0">B$6</f>
        <v>01</v>
      </c>
      <c r="C8" s="176" t="str">
        <f>C7</f>
        <v>01</v>
      </c>
      <c r="D8" s="176" t="s">
        <v>387</v>
      </c>
      <c r="E8" s="175"/>
      <c r="F8" s="183"/>
      <c r="G8" s="187" t="s">
        <v>14</v>
      </c>
      <c r="H8" s="184">
        <v>6</v>
      </c>
      <c r="I8" s="184">
        <v>6</v>
      </c>
      <c r="J8" s="184">
        <f>(I8+H8)/ 2</f>
        <v>6</v>
      </c>
      <c r="K8" s="185" t="s">
        <v>50</v>
      </c>
      <c r="L8" s="188">
        <v>1</v>
      </c>
      <c r="M8" s="185" t="s">
        <v>48</v>
      </c>
      <c r="N8" s="189" t="s">
        <v>264</v>
      </c>
    </row>
    <row r="9" spans="1:18" ht="15" customHeight="1" x14ac:dyDescent="0.25">
      <c r="A9" s="176" t="s">
        <v>350</v>
      </c>
      <c r="B9" s="176" t="str">
        <f t="shared" si="0"/>
        <v>01</v>
      </c>
      <c r="C9" s="176" t="str">
        <f>C8</f>
        <v>01</v>
      </c>
      <c r="D9" s="176" t="s">
        <v>350</v>
      </c>
      <c r="E9" s="190"/>
      <c r="F9" s="189"/>
      <c r="G9" s="191" t="s">
        <v>481</v>
      </c>
      <c r="H9" s="184">
        <v>10</v>
      </c>
      <c r="I9" s="184">
        <v>10</v>
      </c>
      <c r="J9" s="184">
        <f>(I9+H9)/ 2</f>
        <v>10</v>
      </c>
      <c r="K9" s="185" t="s">
        <v>50</v>
      </c>
      <c r="L9" s="188">
        <v>1</v>
      </c>
      <c r="M9" s="185" t="s">
        <v>48</v>
      </c>
      <c r="N9" s="189" t="s">
        <v>264</v>
      </c>
    </row>
    <row r="10" spans="1:18" ht="15" customHeight="1" x14ac:dyDescent="0.25">
      <c r="A10" s="174" t="s">
        <v>350</v>
      </c>
      <c r="B10" s="174" t="str">
        <f t="shared" si="0"/>
        <v>01</v>
      </c>
      <c r="C10" s="174" t="s">
        <v>350</v>
      </c>
      <c r="D10" s="192"/>
      <c r="E10" s="190"/>
      <c r="F10" s="189"/>
      <c r="G10" s="193" t="s">
        <v>478</v>
      </c>
      <c r="H10" s="184"/>
      <c r="I10" s="184"/>
      <c r="J10" s="184"/>
      <c r="K10" s="186"/>
      <c r="L10" s="188"/>
      <c r="M10" s="185"/>
      <c r="N10" s="186"/>
      <c r="P10" s="20"/>
      <c r="Q10" s="20"/>
      <c r="R10" s="20"/>
    </row>
    <row r="11" spans="1:18" ht="30" customHeight="1" x14ac:dyDescent="0.25">
      <c r="A11" s="176" t="s">
        <v>350</v>
      </c>
      <c r="B11" s="176" t="str">
        <f t="shared" si="0"/>
        <v>01</v>
      </c>
      <c r="C11" s="176" t="s">
        <v>350</v>
      </c>
      <c r="D11" s="176" t="s">
        <v>387</v>
      </c>
      <c r="E11" s="194"/>
      <c r="F11" s="189"/>
      <c r="G11" s="195" t="s">
        <v>1008</v>
      </c>
      <c r="H11" s="196">
        <v>1.5</v>
      </c>
      <c r="I11" s="196">
        <v>2</v>
      </c>
      <c r="J11" s="196">
        <f t="shared" ref="J11:J16" si="1">(I11+H11)/ 2</f>
        <v>1.75</v>
      </c>
      <c r="K11" s="185" t="s">
        <v>50</v>
      </c>
      <c r="L11" s="188">
        <v>1</v>
      </c>
      <c r="M11" s="185" t="s">
        <v>48</v>
      </c>
      <c r="N11" s="191" t="s">
        <v>1395</v>
      </c>
      <c r="P11" s="78"/>
      <c r="Q11" s="36"/>
      <c r="R11" s="36"/>
    </row>
    <row r="12" spans="1:18" ht="38.25" customHeight="1" x14ac:dyDescent="0.25">
      <c r="A12" s="176" t="s">
        <v>350</v>
      </c>
      <c r="B12" s="176" t="str">
        <f t="shared" si="0"/>
        <v>01</v>
      </c>
      <c r="C12" s="176" t="s">
        <v>350</v>
      </c>
      <c r="D12" s="176" t="s">
        <v>350</v>
      </c>
      <c r="E12" s="194"/>
      <c r="F12" s="189"/>
      <c r="G12" s="195" t="s">
        <v>1009</v>
      </c>
      <c r="H12" s="196">
        <v>1.25</v>
      </c>
      <c r="I12" s="196">
        <v>1.75</v>
      </c>
      <c r="J12" s="196">
        <f t="shared" si="1"/>
        <v>1.5</v>
      </c>
      <c r="K12" s="185" t="s">
        <v>50</v>
      </c>
      <c r="L12" s="188">
        <v>1</v>
      </c>
      <c r="M12" s="185" t="s">
        <v>48</v>
      </c>
      <c r="N12" s="191" t="s">
        <v>1395</v>
      </c>
      <c r="P12" s="78"/>
      <c r="Q12" s="36"/>
      <c r="R12" s="36"/>
    </row>
    <row r="13" spans="1:18" ht="15" customHeight="1" x14ac:dyDescent="0.25">
      <c r="A13" s="176" t="s">
        <v>350</v>
      </c>
      <c r="B13" s="176" t="str">
        <f t="shared" si="0"/>
        <v>01</v>
      </c>
      <c r="C13" s="176" t="s">
        <v>350</v>
      </c>
      <c r="D13" s="176" t="s">
        <v>351</v>
      </c>
      <c r="E13" s="190"/>
      <c r="F13" s="189"/>
      <c r="G13" s="191" t="s">
        <v>272</v>
      </c>
      <c r="H13" s="184">
        <v>0.5</v>
      </c>
      <c r="I13" s="184">
        <v>0.75</v>
      </c>
      <c r="J13" s="184">
        <f t="shared" si="1"/>
        <v>0.625</v>
      </c>
      <c r="K13" s="185" t="s">
        <v>50</v>
      </c>
      <c r="L13" s="188">
        <v>1</v>
      </c>
      <c r="M13" s="185" t="s">
        <v>48</v>
      </c>
      <c r="N13" s="186"/>
    </row>
    <row r="14" spans="1:18" ht="15" customHeight="1" x14ac:dyDescent="0.25">
      <c r="A14" s="176" t="s">
        <v>350</v>
      </c>
      <c r="B14" s="176" t="str">
        <f t="shared" si="0"/>
        <v>01</v>
      </c>
      <c r="C14" s="176" t="s">
        <v>350</v>
      </c>
      <c r="D14" s="197" t="s">
        <v>352</v>
      </c>
      <c r="E14" s="190"/>
      <c r="F14" s="189"/>
      <c r="G14" s="191" t="s">
        <v>274</v>
      </c>
      <c r="H14" s="198">
        <v>4</v>
      </c>
      <c r="I14" s="198">
        <v>6</v>
      </c>
      <c r="J14" s="198">
        <f t="shared" si="1"/>
        <v>5</v>
      </c>
      <c r="K14" s="185" t="s">
        <v>50</v>
      </c>
      <c r="L14" s="188">
        <v>1</v>
      </c>
      <c r="M14" s="185" t="s">
        <v>48</v>
      </c>
      <c r="N14" s="186"/>
    </row>
    <row r="15" spans="1:18" s="50" customFormat="1" ht="15" customHeight="1" x14ac:dyDescent="0.25">
      <c r="A15" s="176" t="s">
        <v>350</v>
      </c>
      <c r="B15" s="176" t="str">
        <f t="shared" si="0"/>
        <v>01</v>
      </c>
      <c r="C15" s="176" t="s">
        <v>350</v>
      </c>
      <c r="D15" s="197" t="s">
        <v>354</v>
      </c>
      <c r="E15" s="192"/>
      <c r="F15" s="189"/>
      <c r="G15" s="191" t="s">
        <v>15</v>
      </c>
      <c r="H15" s="184">
        <v>3</v>
      </c>
      <c r="I15" s="184">
        <v>6</v>
      </c>
      <c r="J15" s="184">
        <f t="shared" si="1"/>
        <v>4.5</v>
      </c>
      <c r="K15" s="185" t="s">
        <v>50</v>
      </c>
      <c r="L15" s="188">
        <v>1</v>
      </c>
      <c r="M15" s="185" t="s">
        <v>48</v>
      </c>
      <c r="N15" s="186" t="s">
        <v>273</v>
      </c>
    </row>
    <row r="16" spans="1:18" ht="29.25" customHeight="1" x14ac:dyDescent="0.25">
      <c r="A16" s="176" t="s">
        <v>350</v>
      </c>
      <c r="B16" s="176" t="str">
        <f t="shared" si="0"/>
        <v>01</v>
      </c>
      <c r="C16" s="176" t="s">
        <v>350</v>
      </c>
      <c r="D16" s="197" t="s">
        <v>356</v>
      </c>
      <c r="E16" s="131"/>
      <c r="F16" s="113"/>
      <c r="G16" s="199" t="s">
        <v>658</v>
      </c>
      <c r="H16" s="196">
        <v>3</v>
      </c>
      <c r="I16" s="196">
        <v>5</v>
      </c>
      <c r="J16" s="196">
        <f t="shared" si="1"/>
        <v>4</v>
      </c>
      <c r="K16" s="110" t="s">
        <v>50</v>
      </c>
      <c r="L16" s="200">
        <v>1</v>
      </c>
      <c r="M16" s="110" t="s">
        <v>48</v>
      </c>
      <c r="N16" s="191" t="s">
        <v>1396</v>
      </c>
    </row>
    <row r="17" spans="1:14" s="20" customFormat="1" ht="15" customHeight="1" x14ac:dyDescent="0.25">
      <c r="A17" s="174" t="s">
        <v>350</v>
      </c>
      <c r="B17" s="174" t="str">
        <f t="shared" si="0"/>
        <v>01</v>
      </c>
      <c r="C17" s="174" t="s">
        <v>351</v>
      </c>
      <c r="D17" s="131"/>
      <c r="E17" s="107"/>
      <c r="F17" s="113"/>
      <c r="G17" s="201" t="s">
        <v>16</v>
      </c>
      <c r="H17" s="202"/>
      <c r="I17" s="202"/>
      <c r="J17" s="202"/>
      <c r="K17" s="110"/>
      <c r="L17" s="117"/>
      <c r="M17" s="110"/>
      <c r="N17" s="203" t="s">
        <v>1011</v>
      </c>
    </row>
    <row r="18" spans="1:14" s="20" customFormat="1" ht="15" customHeight="1" x14ac:dyDescent="0.25">
      <c r="A18" s="176" t="s">
        <v>350</v>
      </c>
      <c r="B18" s="176" t="str">
        <f t="shared" si="0"/>
        <v>01</v>
      </c>
      <c r="C18" s="176" t="s">
        <v>351</v>
      </c>
      <c r="D18" s="176" t="s">
        <v>387</v>
      </c>
      <c r="E18" s="107"/>
      <c r="F18" s="113"/>
      <c r="G18" s="199" t="s">
        <v>275</v>
      </c>
      <c r="H18" s="202">
        <v>120</v>
      </c>
      <c r="I18" s="202">
        <v>180</v>
      </c>
      <c r="J18" s="202">
        <f>(I18+H18)/ 2</f>
        <v>150</v>
      </c>
      <c r="K18" s="110" t="s">
        <v>49</v>
      </c>
      <c r="L18" s="117">
        <v>1</v>
      </c>
      <c r="M18" s="110" t="s">
        <v>48</v>
      </c>
      <c r="N18" s="203" t="s">
        <v>1007</v>
      </c>
    </row>
    <row r="19" spans="1:14" s="20" customFormat="1" ht="15" customHeight="1" x14ac:dyDescent="0.25">
      <c r="A19" s="176" t="s">
        <v>350</v>
      </c>
      <c r="B19" s="176" t="str">
        <f t="shared" si="0"/>
        <v>01</v>
      </c>
      <c r="C19" s="176" t="s">
        <v>351</v>
      </c>
      <c r="D19" s="176" t="s">
        <v>350</v>
      </c>
      <c r="E19" s="107"/>
      <c r="F19" s="113"/>
      <c r="G19" s="199" t="s">
        <v>482</v>
      </c>
      <c r="H19" s="202">
        <v>40</v>
      </c>
      <c r="I19" s="196">
        <v>70</v>
      </c>
      <c r="J19" s="202">
        <f>(I19+H19)/ 2</f>
        <v>55</v>
      </c>
      <c r="K19" s="110" t="s">
        <v>49</v>
      </c>
      <c r="L19" s="117">
        <v>1</v>
      </c>
      <c r="M19" s="110" t="s">
        <v>48</v>
      </c>
      <c r="N19" s="203" t="s">
        <v>1007</v>
      </c>
    </row>
    <row r="20" spans="1:14" s="20" customFormat="1" ht="15" customHeight="1" x14ac:dyDescent="0.25">
      <c r="A20" s="176" t="s">
        <v>350</v>
      </c>
      <c r="B20" s="176" t="str">
        <f t="shared" si="0"/>
        <v>01</v>
      </c>
      <c r="C20" s="176" t="s">
        <v>351</v>
      </c>
      <c r="D20" s="176" t="s">
        <v>351</v>
      </c>
      <c r="E20" s="107"/>
      <c r="F20" s="113"/>
      <c r="G20" s="199" t="s">
        <v>588</v>
      </c>
      <c r="H20" s="202">
        <v>90</v>
      </c>
      <c r="I20" s="202">
        <v>140</v>
      </c>
      <c r="J20" s="202">
        <f>(I20+H20)/ 2</f>
        <v>115</v>
      </c>
      <c r="K20" s="110" t="s">
        <v>49</v>
      </c>
      <c r="L20" s="117">
        <v>1</v>
      </c>
      <c r="M20" s="110" t="s">
        <v>48</v>
      </c>
      <c r="N20" s="203" t="s">
        <v>1007</v>
      </c>
    </row>
    <row r="21" spans="1:14" ht="15" customHeight="1" x14ac:dyDescent="0.25">
      <c r="A21" s="174" t="s">
        <v>350</v>
      </c>
      <c r="B21" s="174" t="str">
        <f t="shared" si="0"/>
        <v>01</v>
      </c>
      <c r="C21" s="174" t="s">
        <v>352</v>
      </c>
      <c r="D21" s="192"/>
      <c r="E21" s="192"/>
      <c r="F21" s="204"/>
      <c r="G21" s="205" t="s">
        <v>17</v>
      </c>
      <c r="H21" s="184"/>
      <c r="I21" s="184"/>
      <c r="J21" s="184"/>
      <c r="K21" s="185"/>
      <c r="L21" s="188"/>
      <c r="M21" s="185"/>
      <c r="N21" s="186"/>
    </row>
    <row r="22" spans="1:14" ht="30" customHeight="1" x14ac:dyDescent="0.25">
      <c r="A22" s="176" t="s">
        <v>350</v>
      </c>
      <c r="B22" s="176" t="str">
        <f t="shared" si="0"/>
        <v>01</v>
      </c>
      <c r="C22" s="176" t="s">
        <v>352</v>
      </c>
      <c r="D22" s="176" t="s">
        <v>387</v>
      </c>
      <c r="E22" s="192"/>
      <c r="F22" s="204"/>
      <c r="G22" s="206" t="s">
        <v>331</v>
      </c>
      <c r="H22" s="184">
        <v>1200</v>
      </c>
      <c r="I22" s="184">
        <v>3000</v>
      </c>
      <c r="J22" s="184">
        <f t="shared" ref="J22:J29" si="2">(I22+H22)/ 2</f>
        <v>2100</v>
      </c>
      <c r="K22" s="185" t="s">
        <v>49</v>
      </c>
      <c r="L22" s="188">
        <v>1</v>
      </c>
      <c r="M22" s="185" t="s">
        <v>48</v>
      </c>
      <c r="N22" s="191"/>
    </row>
    <row r="23" spans="1:14" s="50" customFormat="1" ht="30" customHeight="1" x14ac:dyDescent="0.25">
      <c r="A23" s="176" t="s">
        <v>350</v>
      </c>
      <c r="B23" s="176" t="str">
        <f t="shared" si="0"/>
        <v>01</v>
      </c>
      <c r="C23" s="176" t="s">
        <v>352</v>
      </c>
      <c r="D23" s="176" t="s">
        <v>350</v>
      </c>
      <c r="E23" s="131"/>
      <c r="F23" s="106"/>
      <c r="G23" s="114" t="s">
        <v>430</v>
      </c>
      <c r="H23" s="202">
        <v>500</v>
      </c>
      <c r="I23" s="202">
        <v>1200</v>
      </c>
      <c r="J23" s="202">
        <f t="shared" si="2"/>
        <v>850</v>
      </c>
      <c r="K23" s="110" t="s">
        <v>49</v>
      </c>
      <c r="L23" s="117">
        <v>1</v>
      </c>
      <c r="M23" s="110" t="s">
        <v>48</v>
      </c>
      <c r="N23" s="199"/>
    </row>
    <row r="24" spans="1:14" ht="15" customHeight="1" x14ac:dyDescent="0.25">
      <c r="A24" s="176" t="s">
        <v>350</v>
      </c>
      <c r="B24" s="176" t="str">
        <f t="shared" si="0"/>
        <v>01</v>
      </c>
      <c r="C24" s="176" t="s">
        <v>352</v>
      </c>
      <c r="D24" s="176" t="s">
        <v>351</v>
      </c>
      <c r="E24" s="131"/>
      <c r="F24" s="106"/>
      <c r="G24" s="114" t="s">
        <v>332</v>
      </c>
      <c r="H24" s="202">
        <v>330</v>
      </c>
      <c r="I24" s="202">
        <v>330</v>
      </c>
      <c r="J24" s="202">
        <f t="shared" si="2"/>
        <v>330</v>
      </c>
      <c r="K24" s="110" t="s">
        <v>49</v>
      </c>
      <c r="L24" s="117">
        <v>1</v>
      </c>
      <c r="M24" s="110" t="s">
        <v>48</v>
      </c>
      <c r="N24" s="199" t="s">
        <v>280</v>
      </c>
    </row>
    <row r="25" spans="1:14" ht="15" customHeight="1" x14ac:dyDescent="0.25">
      <c r="A25" s="176" t="s">
        <v>350</v>
      </c>
      <c r="B25" s="176" t="str">
        <f t="shared" si="0"/>
        <v>01</v>
      </c>
      <c r="C25" s="176" t="s">
        <v>352</v>
      </c>
      <c r="D25" s="176" t="s">
        <v>352</v>
      </c>
      <c r="E25" s="131"/>
      <c r="F25" s="106"/>
      <c r="G25" s="114" t="s">
        <v>333</v>
      </c>
      <c r="H25" s="202">
        <v>100</v>
      </c>
      <c r="I25" s="202">
        <v>100</v>
      </c>
      <c r="J25" s="202">
        <f t="shared" si="2"/>
        <v>100</v>
      </c>
      <c r="K25" s="110" t="s">
        <v>49</v>
      </c>
      <c r="L25" s="117">
        <v>1</v>
      </c>
      <c r="M25" s="110" t="s">
        <v>48</v>
      </c>
      <c r="N25" s="199" t="s">
        <v>280</v>
      </c>
    </row>
    <row r="26" spans="1:14" ht="15" customHeight="1" x14ac:dyDescent="0.25">
      <c r="A26" s="176" t="s">
        <v>350</v>
      </c>
      <c r="B26" s="176" t="str">
        <f t="shared" si="0"/>
        <v>01</v>
      </c>
      <c r="C26" s="176" t="s">
        <v>352</v>
      </c>
      <c r="D26" s="176" t="s">
        <v>354</v>
      </c>
      <c r="E26" s="131"/>
      <c r="F26" s="108" t="s">
        <v>886</v>
      </c>
      <c r="G26" s="114" t="s">
        <v>18</v>
      </c>
      <c r="H26" s="202">
        <v>15</v>
      </c>
      <c r="I26" s="202">
        <v>15</v>
      </c>
      <c r="J26" s="202">
        <f t="shared" si="2"/>
        <v>15</v>
      </c>
      <c r="K26" s="110" t="s">
        <v>49</v>
      </c>
      <c r="L26" s="117">
        <v>1</v>
      </c>
      <c r="M26" s="110" t="s">
        <v>48</v>
      </c>
      <c r="N26" s="203"/>
    </row>
    <row r="27" spans="1:14" ht="15" customHeight="1" x14ac:dyDescent="0.25">
      <c r="A27" s="176" t="s">
        <v>350</v>
      </c>
      <c r="B27" s="176" t="str">
        <f t="shared" si="0"/>
        <v>01</v>
      </c>
      <c r="C27" s="176" t="s">
        <v>352</v>
      </c>
      <c r="D27" s="176" t="s">
        <v>356</v>
      </c>
      <c r="E27" s="131"/>
      <c r="F27" s="106"/>
      <c r="G27" s="114" t="s">
        <v>428</v>
      </c>
      <c r="H27" s="202">
        <v>330</v>
      </c>
      <c r="I27" s="202">
        <v>330</v>
      </c>
      <c r="J27" s="202">
        <f t="shared" si="2"/>
        <v>330</v>
      </c>
      <c r="K27" s="110" t="s">
        <v>49</v>
      </c>
      <c r="L27" s="117">
        <v>1</v>
      </c>
      <c r="M27" s="110" t="s">
        <v>48</v>
      </c>
      <c r="N27" s="203"/>
    </row>
    <row r="28" spans="1:14" ht="15" customHeight="1" x14ac:dyDescent="0.25">
      <c r="A28" s="176" t="s">
        <v>350</v>
      </c>
      <c r="B28" s="176" t="str">
        <f t="shared" si="0"/>
        <v>01</v>
      </c>
      <c r="C28" s="176" t="s">
        <v>352</v>
      </c>
      <c r="D28" s="176" t="s">
        <v>359</v>
      </c>
      <c r="E28" s="131"/>
      <c r="F28" s="106"/>
      <c r="G28" s="114" t="s">
        <v>427</v>
      </c>
      <c r="H28" s="202">
        <v>90</v>
      </c>
      <c r="I28" s="202">
        <v>90</v>
      </c>
      <c r="J28" s="202">
        <f t="shared" si="2"/>
        <v>90</v>
      </c>
      <c r="K28" s="110" t="s">
        <v>49</v>
      </c>
      <c r="L28" s="117">
        <v>1</v>
      </c>
      <c r="M28" s="110" t="s">
        <v>48</v>
      </c>
      <c r="N28" s="203"/>
    </row>
    <row r="29" spans="1:14" ht="15" customHeight="1" x14ac:dyDescent="0.25">
      <c r="A29" s="176" t="s">
        <v>350</v>
      </c>
      <c r="B29" s="176" t="str">
        <f t="shared" si="0"/>
        <v>01</v>
      </c>
      <c r="C29" s="176" t="s">
        <v>352</v>
      </c>
      <c r="D29" s="176" t="s">
        <v>360</v>
      </c>
      <c r="E29" s="131"/>
      <c r="F29" s="106"/>
      <c r="G29" s="114" t="s">
        <v>429</v>
      </c>
      <c r="H29" s="202">
        <v>15</v>
      </c>
      <c r="I29" s="202">
        <v>15</v>
      </c>
      <c r="J29" s="202">
        <f t="shared" si="2"/>
        <v>15</v>
      </c>
      <c r="K29" s="110" t="s">
        <v>49</v>
      </c>
      <c r="L29" s="117">
        <v>1</v>
      </c>
      <c r="M29" s="110" t="s">
        <v>48</v>
      </c>
      <c r="N29" s="203"/>
    </row>
    <row r="30" spans="1:14" ht="15" customHeight="1" x14ac:dyDescent="0.25">
      <c r="A30" s="158"/>
      <c r="B30" s="158"/>
      <c r="C30" s="158"/>
      <c r="D30" s="158"/>
      <c r="E30" s="159"/>
      <c r="F30" s="160"/>
      <c r="G30" s="207"/>
      <c r="H30" s="208"/>
      <c r="I30" s="208"/>
      <c r="J30" s="208"/>
      <c r="K30" s="209"/>
      <c r="L30" s="165"/>
      <c r="M30" s="166"/>
      <c r="N30" s="210"/>
    </row>
    <row r="31" spans="1:14" ht="15" customHeight="1" x14ac:dyDescent="0.25">
      <c r="A31" s="174" t="s">
        <v>350</v>
      </c>
      <c r="B31" s="174" t="s">
        <v>350</v>
      </c>
      <c r="C31" s="190"/>
      <c r="D31" s="190"/>
      <c r="E31" s="192"/>
      <c r="F31" s="189"/>
      <c r="G31" s="205" t="s">
        <v>325</v>
      </c>
      <c r="H31" s="184"/>
      <c r="I31" s="184"/>
      <c r="J31" s="184"/>
      <c r="K31" s="185"/>
      <c r="L31" s="188"/>
      <c r="M31" s="185"/>
      <c r="N31" s="186"/>
    </row>
    <row r="32" spans="1:14" ht="15" customHeight="1" x14ac:dyDescent="0.25">
      <c r="A32" s="174" t="s">
        <v>350</v>
      </c>
      <c r="B32" s="174" t="s">
        <v>350</v>
      </c>
      <c r="C32" s="174" t="s">
        <v>387</v>
      </c>
      <c r="D32" s="190"/>
      <c r="E32" s="190"/>
      <c r="F32" s="211"/>
      <c r="G32" s="205" t="s">
        <v>300</v>
      </c>
      <c r="H32" s="184"/>
      <c r="I32" s="184"/>
      <c r="J32" s="184"/>
      <c r="K32" s="185"/>
      <c r="L32" s="188"/>
      <c r="M32" s="185"/>
      <c r="N32" s="186"/>
    </row>
    <row r="33" spans="1:14" ht="15" customHeight="1" x14ac:dyDescent="0.25">
      <c r="A33" s="176" t="s">
        <v>350</v>
      </c>
      <c r="B33" s="176" t="s">
        <v>350</v>
      </c>
      <c r="C33" s="176" t="s">
        <v>387</v>
      </c>
      <c r="D33" s="176" t="s">
        <v>387</v>
      </c>
      <c r="E33" s="190"/>
      <c r="F33" s="211"/>
      <c r="G33" s="191" t="s">
        <v>298</v>
      </c>
      <c r="H33" s="184">
        <v>50</v>
      </c>
      <c r="I33" s="184">
        <v>60</v>
      </c>
      <c r="J33" s="184">
        <f>(I33+H33)/ 2</f>
        <v>55</v>
      </c>
      <c r="K33" s="185" t="s">
        <v>49</v>
      </c>
      <c r="L33" s="188">
        <v>1</v>
      </c>
      <c r="M33" s="185" t="s">
        <v>48</v>
      </c>
      <c r="N33" s="186" t="s">
        <v>302</v>
      </c>
    </row>
    <row r="34" spans="1:14" ht="15" customHeight="1" x14ac:dyDescent="0.25">
      <c r="A34" s="176" t="s">
        <v>350</v>
      </c>
      <c r="B34" s="176" t="s">
        <v>350</v>
      </c>
      <c r="C34" s="176" t="s">
        <v>387</v>
      </c>
      <c r="D34" s="176" t="s">
        <v>350</v>
      </c>
      <c r="E34" s="190"/>
      <c r="F34" s="211"/>
      <c r="G34" s="191" t="s">
        <v>299</v>
      </c>
      <c r="H34" s="184">
        <v>30</v>
      </c>
      <c r="I34" s="184">
        <v>36</v>
      </c>
      <c r="J34" s="184">
        <f>(I34+H34)/ 2</f>
        <v>33</v>
      </c>
      <c r="K34" s="185" t="s">
        <v>49</v>
      </c>
      <c r="L34" s="188">
        <v>1</v>
      </c>
      <c r="M34" s="185" t="s">
        <v>48</v>
      </c>
      <c r="N34" s="186" t="s">
        <v>301</v>
      </c>
    </row>
    <row r="35" spans="1:14" ht="15" customHeight="1" x14ac:dyDescent="0.25">
      <c r="A35" s="176" t="s">
        <v>350</v>
      </c>
      <c r="B35" s="176" t="s">
        <v>350</v>
      </c>
      <c r="C35" s="176" t="s">
        <v>387</v>
      </c>
      <c r="D35" s="176" t="s">
        <v>351</v>
      </c>
      <c r="E35" s="190"/>
      <c r="F35" s="189"/>
      <c r="G35" s="191" t="s">
        <v>304</v>
      </c>
      <c r="H35" s="184">
        <v>100</v>
      </c>
      <c r="I35" s="184">
        <v>100</v>
      </c>
      <c r="J35" s="184">
        <f>(I35+H35)/ 2</f>
        <v>100</v>
      </c>
      <c r="K35" s="185" t="s">
        <v>49</v>
      </c>
      <c r="L35" s="188">
        <v>1</v>
      </c>
      <c r="M35" s="185" t="s">
        <v>48</v>
      </c>
      <c r="N35" s="186" t="s">
        <v>303</v>
      </c>
    </row>
    <row r="36" spans="1:14" ht="15" customHeight="1" x14ac:dyDescent="0.25">
      <c r="A36" s="176" t="s">
        <v>350</v>
      </c>
      <c r="B36" s="176" t="s">
        <v>350</v>
      </c>
      <c r="C36" s="176" t="s">
        <v>387</v>
      </c>
      <c r="D36" s="176" t="s">
        <v>352</v>
      </c>
      <c r="E36" s="190"/>
      <c r="F36" s="189"/>
      <c r="G36" s="191" t="s">
        <v>305</v>
      </c>
      <c r="H36" s="184">
        <v>60</v>
      </c>
      <c r="I36" s="184">
        <v>60</v>
      </c>
      <c r="J36" s="184">
        <f>(I36+H36)/ 2</f>
        <v>60</v>
      </c>
      <c r="K36" s="185" t="s">
        <v>49</v>
      </c>
      <c r="L36" s="188">
        <v>1</v>
      </c>
      <c r="M36" s="185" t="s">
        <v>48</v>
      </c>
      <c r="N36" s="186" t="s">
        <v>306</v>
      </c>
    </row>
    <row r="37" spans="1:14" ht="15" customHeight="1" x14ac:dyDescent="0.25">
      <c r="A37" s="174" t="s">
        <v>350</v>
      </c>
      <c r="B37" s="174" t="s">
        <v>350</v>
      </c>
      <c r="C37" s="174" t="s">
        <v>350</v>
      </c>
      <c r="D37" s="190"/>
      <c r="E37" s="190"/>
      <c r="F37" s="189"/>
      <c r="G37" s="205" t="s">
        <v>307</v>
      </c>
      <c r="H37" s="184"/>
      <c r="I37" s="184"/>
      <c r="J37" s="184"/>
      <c r="K37" s="185"/>
      <c r="L37" s="188"/>
      <c r="M37" s="185"/>
      <c r="N37" s="186"/>
    </row>
    <row r="38" spans="1:14" ht="15" customHeight="1" x14ac:dyDescent="0.25">
      <c r="A38" s="176" t="s">
        <v>350</v>
      </c>
      <c r="B38" s="176" t="s">
        <v>350</v>
      </c>
      <c r="C38" s="176" t="s">
        <v>350</v>
      </c>
      <c r="D38" s="176" t="s">
        <v>387</v>
      </c>
      <c r="E38" s="190"/>
      <c r="F38" s="189"/>
      <c r="G38" s="191" t="s">
        <v>308</v>
      </c>
      <c r="H38" s="184">
        <v>150</v>
      </c>
      <c r="I38" s="184">
        <v>200</v>
      </c>
      <c r="J38" s="184">
        <f>(I38+H38)/ 2</f>
        <v>175</v>
      </c>
      <c r="K38" s="185" t="s">
        <v>49</v>
      </c>
      <c r="L38" s="188">
        <v>1</v>
      </c>
      <c r="M38" s="185" t="s">
        <v>48</v>
      </c>
      <c r="N38" s="186"/>
    </row>
    <row r="39" spans="1:14" ht="15" customHeight="1" x14ac:dyDescent="0.25">
      <c r="A39" s="176" t="s">
        <v>350</v>
      </c>
      <c r="B39" s="176" t="s">
        <v>350</v>
      </c>
      <c r="C39" s="176" t="s">
        <v>350</v>
      </c>
      <c r="D39" s="176" t="s">
        <v>350</v>
      </c>
      <c r="E39" s="190"/>
      <c r="F39" s="189"/>
      <c r="G39" s="191" t="s">
        <v>309</v>
      </c>
      <c r="H39" s="184">
        <v>30</v>
      </c>
      <c r="I39" s="184">
        <v>50</v>
      </c>
      <c r="J39" s="184">
        <f>(I39+H39)/ 2</f>
        <v>40</v>
      </c>
      <c r="K39" s="185" t="s">
        <v>50</v>
      </c>
      <c r="L39" s="188">
        <v>1</v>
      </c>
      <c r="M39" s="185" t="s">
        <v>48</v>
      </c>
      <c r="N39" s="186"/>
    </row>
    <row r="40" spans="1:14" ht="15" customHeight="1" x14ac:dyDescent="0.25">
      <c r="A40" s="174" t="s">
        <v>350</v>
      </c>
      <c r="B40" s="174" t="s">
        <v>350</v>
      </c>
      <c r="C40" s="174" t="s">
        <v>351</v>
      </c>
      <c r="D40" s="190"/>
      <c r="E40" s="190"/>
      <c r="F40" s="189"/>
      <c r="G40" s="193" t="s">
        <v>338</v>
      </c>
      <c r="H40" s="184"/>
      <c r="I40" s="184"/>
      <c r="J40" s="184"/>
      <c r="K40" s="186"/>
      <c r="L40" s="188"/>
      <c r="M40" s="185"/>
      <c r="N40" s="186"/>
    </row>
    <row r="41" spans="1:14" ht="15" customHeight="1" x14ac:dyDescent="0.25">
      <c r="A41" s="176" t="s">
        <v>350</v>
      </c>
      <c r="B41" s="176" t="s">
        <v>350</v>
      </c>
      <c r="C41" s="176" t="s">
        <v>351</v>
      </c>
      <c r="D41" s="176" t="s">
        <v>387</v>
      </c>
      <c r="E41" s="190"/>
      <c r="F41" s="189"/>
      <c r="G41" s="191" t="s">
        <v>477</v>
      </c>
      <c r="H41" s="184">
        <v>40</v>
      </c>
      <c r="I41" s="184">
        <v>60</v>
      </c>
      <c r="J41" s="184">
        <f t="shared" ref="J41:J48" si="3">(I41+H41)/ 2</f>
        <v>50</v>
      </c>
      <c r="K41" s="185" t="s">
        <v>49</v>
      </c>
      <c r="L41" s="188">
        <v>1</v>
      </c>
      <c r="M41" s="185" t="s">
        <v>48</v>
      </c>
      <c r="N41" s="186"/>
    </row>
    <row r="42" spans="1:14" ht="15" customHeight="1" x14ac:dyDescent="0.25">
      <c r="A42" s="176" t="s">
        <v>350</v>
      </c>
      <c r="B42" s="176" t="s">
        <v>350</v>
      </c>
      <c r="C42" s="176" t="s">
        <v>351</v>
      </c>
      <c r="D42" s="176" t="s">
        <v>350</v>
      </c>
      <c r="E42" s="190"/>
      <c r="F42" s="189"/>
      <c r="G42" s="191" t="s">
        <v>286</v>
      </c>
      <c r="H42" s="184">
        <v>15</v>
      </c>
      <c r="I42" s="184">
        <v>30</v>
      </c>
      <c r="J42" s="184">
        <f t="shared" si="3"/>
        <v>22.5</v>
      </c>
      <c r="K42" s="185" t="s">
        <v>49</v>
      </c>
      <c r="L42" s="188">
        <v>1</v>
      </c>
      <c r="M42" s="185" t="s">
        <v>48</v>
      </c>
      <c r="N42" s="206" t="s">
        <v>265</v>
      </c>
    </row>
    <row r="43" spans="1:14" ht="15" customHeight="1" x14ac:dyDescent="0.25">
      <c r="A43" s="176" t="s">
        <v>350</v>
      </c>
      <c r="B43" s="176" t="s">
        <v>350</v>
      </c>
      <c r="C43" s="176" t="s">
        <v>351</v>
      </c>
      <c r="D43" s="176" t="s">
        <v>351</v>
      </c>
      <c r="E43" s="190"/>
      <c r="F43" s="189"/>
      <c r="G43" s="191" t="s">
        <v>266</v>
      </c>
      <c r="H43" s="184">
        <v>40</v>
      </c>
      <c r="I43" s="184">
        <v>60</v>
      </c>
      <c r="J43" s="184">
        <f t="shared" si="3"/>
        <v>50</v>
      </c>
      <c r="K43" s="185" t="s">
        <v>49</v>
      </c>
      <c r="L43" s="188">
        <v>1</v>
      </c>
      <c r="M43" s="185" t="s">
        <v>48</v>
      </c>
      <c r="N43" s="186"/>
    </row>
    <row r="44" spans="1:14" ht="30" customHeight="1" x14ac:dyDescent="0.25">
      <c r="A44" s="176" t="s">
        <v>350</v>
      </c>
      <c r="B44" s="176" t="s">
        <v>350</v>
      </c>
      <c r="C44" s="176" t="s">
        <v>351</v>
      </c>
      <c r="D44" s="176" t="s">
        <v>352</v>
      </c>
      <c r="E44" s="190"/>
      <c r="F44" s="189"/>
      <c r="G44" s="191" t="s">
        <v>267</v>
      </c>
      <c r="H44" s="184">
        <v>10</v>
      </c>
      <c r="I44" s="184">
        <v>20</v>
      </c>
      <c r="J44" s="184">
        <f t="shared" si="3"/>
        <v>15</v>
      </c>
      <c r="K44" s="212" t="s">
        <v>49</v>
      </c>
      <c r="L44" s="188">
        <v>1</v>
      </c>
      <c r="M44" s="185" t="s">
        <v>48</v>
      </c>
      <c r="N44" s="191"/>
    </row>
    <row r="45" spans="1:14" ht="30" customHeight="1" x14ac:dyDescent="0.25">
      <c r="A45" s="176" t="s">
        <v>350</v>
      </c>
      <c r="B45" s="176" t="s">
        <v>350</v>
      </c>
      <c r="C45" s="176" t="s">
        <v>351</v>
      </c>
      <c r="D45" s="176" t="s">
        <v>354</v>
      </c>
      <c r="E45" s="190"/>
      <c r="F45" s="189"/>
      <c r="G45" s="191" t="s">
        <v>268</v>
      </c>
      <c r="H45" s="184">
        <v>20</v>
      </c>
      <c r="I45" s="184">
        <v>40</v>
      </c>
      <c r="J45" s="184">
        <f t="shared" si="3"/>
        <v>30</v>
      </c>
      <c r="K45" s="212" t="s">
        <v>49</v>
      </c>
      <c r="L45" s="188">
        <v>1</v>
      </c>
      <c r="M45" s="185" t="s">
        <v>48</v>
      </c>
      <c r="N45" s="191"/>
    </row>
    <row r="46" spans="1:14" s="20" customFormat="1" ht="15" customHeight="1" x14ac:dyDescent="0.25">
      <c r="A46" s="176" t="s">
        <v>350</v>
      </c>
      <c r="B46" s="176" t="s">
        <v>350</v>
      </c>
      <c r="C46" s="176" t="s">
        <v>351</v>
      </c>
      <c r="D46" s="176" t="s">
        <v>356</v>
      </c>
      <c r="E46" s="190"/>
      <c r="F46" s="189"/>
      <c r="G46" s="213" t="s">
        <v>409</v>
      </c>
      <c r="H46" s="214">
        <v>20</v>
      </c>
      <c r="I46" s="214">
        <v>40</v>
      </c>
      <c r="J46" s="184">
        <f t="shared" si="3"/>
        <v>30</v>
      </c>
      <c r="K46" s="212" t="s">
        <v>346</v>
      </c>
      <c r="L46" s="215">
        <v>1</v>
      </c>
      <c r="M46" s="212" t="s">
        <v>48</v>
      </c>
      <c r="N46" s="186"/>
    </row>
    <row r="47" spans="1:14" s="20" customFormat="1" ht="15" customHeight="1" x14ac:dyDescent="0.25">
      <c r="A47" s="173" t="s">
        <v>350</v>
      </c>
      <c r="B47" s="173" t="s">
        <v>350</v>
      </c>
      <c r="C47" s="173" t="s">
        <v>352</v>
      </c>
      <c r="D47" s="197"/>
      <c r="E47" s="216"/>
      <c r="F47" s="217"/>
      <c r="G47" s="218" t="s">
        <v>1379</v>
      </c>
      <c r="H47" s="219"/>
      <c r="I47" s="219"/>
      <c r="J47" s="198"/>
      <c r="K47" s="220"/>
      <c r="L47" s="221"/>
      <c r="M47" s="220"/>
      <c r="N47" s="222"/>
    </row>
    <row r="48" spans="1:14" s="20" customFormat="1" ht="15" customHeight="1" x14ac:dyDescent="0.25">
      <c r="A48" s="197" t="s">
        <v>350</v>
      </c>
      <c r="B48" s="197" t="s">
        <v>350</v>
      </c>
      <c r="C48" s="197" t="s">
        <v>352</v>
      </c>
      <c r="D48" s="197" t="s">
        <v>387</v>
      </c>
      <c r="E48" s="216"/>
      <c r="F48" s="217"/>
      <c r="G48" s="223" t="s">
        <v>1380</v>
      </c>
      <c r="H48" s="219">
        <v>150</v>
      </c>
      <c r="I48" s="219">
        <v>150</v>
      </c>
      <c r="J48" s="198">
        <f t="shared" si="3"/>
        <v>150</v>
      </c>
      <c r="K48" s="220" t="s">
        <v>49</v>
      </c>
      <c r="L48" s="221">
        <v>1</v>
      </c>
      <c r="M48" s="220" t="s">
        <v>48</v>
      </c>
      <c r="N48" s="222"/>
    </row>
    <row r="49" spans="1:15" s="20" customFormat="1" ht="15" customHeight="1" x14ac:dyDescent="0.25">
      <c r="A49" s="197" t="s">
        <v>350</v>
      </c>
      <c r="B49" s="197" t="s">
        <v>350</v>
      </c>
      <c r="C49" s="197" t="s">
        <v>352</v>
      </c>
      <c r="D49" s="197" t="s">
        <v>350</v>
      </c>
      <c r="E49" s="216"/>
      <c r="F49" s="217"/>
      <c r="G49" s="223" t="s">
        <v>1381</v>
      </c>
      <c r="H49" s="219">
        <v>100</v>
      </c>
      <c r="I49" s="219">
        <v>100</v>
      </c>
      <c r="J49" s="198">
        <f t="shared" ref="J49:J51" si="4">(I49+H49)/ 2</f>
        <v>100</v>
      </c>
      <c r="K49" s="220" t="s">
        <v>49</v>
      </c>
      <c r="L49" s="221">
        <v>1</v>
      </c>
      <c r="M49" s="220" t="s">
        <v>48</v>
      </c>
      <c r="N49" s="222"/>
    </row>
    <row r="50" spans="1:15" s="20" customFormat="1" ht="15" customHeight="1" x14ac:dyDescent="0.25">
      <c r="A50" s="197" t="s">
        <v>350</v>
      </c>
      <c r="B50" s="197" t="s">
        <v>350</v>
      </c>
      <c r="C50" s="197" t="s">
        <v>352</v>
      </c>
      <c r="D50" s="197" t="s">
        <v>351</v>
      </c>
      <c r="E50" s="216"/>
      <c r="F50" s="217"/>
      <c r="G50" s="223" t="s">
        <v>1382</v>
      </c>
      <c r="H50" s="219">
        <v>100</v>
      </c>
      <c r="I50" s="219">
        <v>100</v>
      </c>
      <c r="J50" s="198">
        <f t="shared" si="4"/>
        <v>100</v>
      </c>
      <c r="K50" s="220" t="s">
        <v>49</v>
      </c>
      <c r="L50" s="221">
        <v>1</v>
      </c>
      <c r="M50" s="220" t="s">
        <v>48</v>
      </c>
      <c r="N50" s="222"/>
    </row>
    <row r="51" spans="1:15" s="20" customFormat="1" ht="15" customHeight="1" x14ac:dyDescent="0.25">
      <c r="A51" s="197" t="s">
        <v>350</v>
      </c>
      <c r="B51" s="197" t="s">
        <v>350</v>
      </c>
      <c r="C51" s="197" t="s">
        <v>352</v>
      </c>
      <c r="D51" s="197" t="s">
        <v>352</v>
      </c>
      <c r="E51" s="216"/>
      <c r="F51" s="217"/>
      <c r="G51" s="223" t="s">
        <v>1383</v>
      </c>
      <c r="H51" s="219">
        <v>40</v>
      </c>
      <c r="I51" s="219">
        <v>40</v>
      </c>
      <c r="J51" s="198">
        <f t="shared" si="4"/>
        <v>40</v>
      </c>
      <c r="K51" s="220" t="s">
        <v>49</v>
      </c>
      <c r="L51" s="221">
        <v>1</v>
      </c>
      <c r="M51" s="220" t="s">
        <v>48</v>
      </c>
      <c r="N51" s="222"/>
    </row>
    <row r="52" spans="1:15" s="20" customFormat="1" ht="15" customHeight="1" x14ac:dyDescent="0.25">
      <c r="A52" s="174" t="s">
        <v>350</v>
      </c>
      <c r="B52" s="174" t="s">
        <v>350</v>
      </c>
      <c r="C52" s="173" t="s">
        <v>354</v>
      </c>
      <c r="D52" s="224"/>
      <c r="E52" s="190"/>
      <c r="F52" s="189"/>
      <c r="G52" s="205" t="s">
        <v>269</v>
      </c>
      <c r="H52" s="184"/>
      <c r="I52" s="184"/>
      <c r="J52" s="184"/>
      <c r="K52" s="185"/>
      <c r="L52" s="188"/>
      <c r="M52" s="185"/>
      <c r="N52" s="75"/>
    </row>
    <row r="53" spans="1:15" ht="30" customHeight="1" x14ac:dyDescent="0.25">
      <c r="A53" s="176" t="s">
        <v>350</v>
      </c>
      <c r="B53" s="176" t="s">
        <v>350</v>
      </c>
      <c r="C53" s="197" t="s">
        <v>354</v>
      </c>
      <c r="D53" s="176" t="s">
        <v>387</v>
      </c>
      <c r="E53" s="190"/>
      <c r="F53" s="189"/>
      <c r="G53" s="191" t="s">
        <v>957</v>
      </c>
      <c r="H53" s="184">
        <v>30</v>
      </c>
      <c r="I53" s="184">
        <v>50</v>
      </c>
      <c r="J53" s="184">
        <f t="shared" ref="J53:J58" si="5">(I53+H53)/ 2</f>
        <v>40</v>
      </c>
      <c r="K53" s="212" t="s">
        <v>346</v>
      </c>
      <c r="L53" s="188">
        <v>1</v>
      </c>
      <c r="M53" s="185" t="s">
        <v>48</v>
      </c>
      <c r="N53" s="191" t="s">
        <v>270</v>
      </c>
    </row>
    <row r="54" spans="1:15" ht="30" customHeight="1" x14ac:dyDescent="0.25">
      <c r="A54" s="176" t="s">
        <v>350</v>
      </c>
      <c r="B54" s="176" t="s">
        <v>350</v>
      </c>
      <c r="C54" s="197" t="s">
        <v>354</v>
      </c>
      <c r="D54" s="176" t="s">
        <v>350</v>
      </c>
      <c r="E54" s="190"/>
      <c r="F54" s="189"/>
      <c r="G54" s="191" t="s">
        <v>958</v>
      </c>
      <c r="H54" s="184">
        <v>20</v>
      </c>
      <c r="I54" s="184">
        <v>40</v>
      </c>
      <c r="J54" s="184">
        <f t="shared" si="5"/>
        <v>30</v>
      </c>
      <c r="K54" s="212" t="s">
        <v>346</v>
      </c>
      <c r="L54" s="188">
        <v>1</v>
      </c>
      <c r="M54" s="185" t="s">
        <v>48</v>
      </c>
      <c r="N54" s="191" t="s">
        <v>271</v>
      </c>
    </row>
    <row r="55" spans="1:15" ht="30" customHeight="1" x14ac:dyDescent="0.25">
      <c r="A55" s="176" t="s">
        <v>350</v>
      </c>
      <c r="B55" s="176" t="s">
        <v>350</v>
      </c>
      <c r="C55" s="197" t="s">
        <v>354</v>
      </c>
      <c r="D55" s="176" t="s">
        <v>351</v>
      </c>
      <c r="E55" s="190"/>
      <c r="F55" s="189"/>
      <c r="G55" s="191" t="s">
        <v>1015</v>
      </c>
      <c r="H55" s="184">
        <v>20</v>
      </c>
      <c r="I55" s="184">
        <v>40</v>
      </c>
      <c r="J55" s="184">
        <f t="shared" si="5"/>
        <v>30</v>
      </c>
      <c r="K55" s="212" t="s">
        <v>346</v>
      </c>
      <c r="L55" s="188">
        <v>1</v>
      </c>
      <c r="M55" s="185" t="s">
        <v>48</v>
      </c>
      <c r="N55" s="186" t="s">
        <v>1114</v>
      </c>
    </row>
    <row r="56" spans="1:15" s="20" customFormat="1" ht="30" customHeight="1" x14ac:dyDescent="0.25">
      <c r="A56" s="176" t="s">
        <v>350</v>
      </c>
      <c r="B56" s="176" t="s">
        <v>350</v>
      </c>
      <c r="C56" s="197" t="s">
        <v>354</v>
      </c>
      <c r="D56" s="176" t="s">
        <v>352</v>
      </c>
      <c r="E56" s="190"/>
      <c r="F56" s="189"/>
      <c r="G56" s="191" t="s">
        <v>1016</v>
      </c>
      <c r="H56" s="184">
        <v>20</v>
      </c>
      <c r="I56" s="184">
        <v>40</v>
      </c>
      <c r="J56" s="184">
        <f t="shared" si="5"/>
        <v>30</v>
      </c>
      <c r="K56" s="212" t="s">
        <v>346</v>
      </c>
      <c r="L56" s="188">
        <v>1</v>
      </c>
      <c r="M56" s="185" t="s">
        <v>48</v>
      </c>
      <c r="N56" s="213" t="s">
        <v>410</v>
      </c>
    </row>
    <row r="57" spans="1:15" s="20" customFormat="1" ht="42" customHeight="1" x14ac:dyDescent="0.25">
      <c r="A57" s="197" t="s">
        <v>350</v>
      </c>
      <c r="B57" s="197" t="s">
        <v>350</v>
      </c>
      <c r="C57" s="197" t="s">
        <v>354</v>
      </c>
      <c r="D57" s="197" t="s">
        <v>354</v>
      </c>
      <c r="E57" s="197" t="s">
        <v>387</v>
      </c>
      <c r="F57" s="225"/>
      <c r="G57" s="195" t="s">
        <v>1020</v>
      </c>
      <c r="H57" s="196">
        <v>0.5</v>
      </c>
      <c r="I57" s="196">
        <v>0.55000000000000004</v>
      </c>
      <c r="J57" s="196">
        <f t="shared" si="5"/>
        <v>0.52500000000000002</v>
      </c>
      <c r="K57" s="226" t="s">
        <v>346</v>
      </c>
      <c r="L57" s="200">
        <v>1</v>
      </c>
      <c r="M57" s="227" t="s">
        <v>49</v>
      </c>
      <c r="N57" s="813" t="s">
        <v>1297</v>
      </c>
      <c r="O57" s="70"/>
    </row>
    <row r="58" spans="1:15" s="20" customFormat="1" ht="90" customHeight="1" x14ac:dyDescent="0.25">
      <c r="A58" s="197" t="s">
        <v>350</v>
      </c>
      <c r="B58" s="197" t="s">
        <v>350</v>
      </c>
      <c r="C58" s="197" t="s">
        <v>354</v>
      </c>
      <c r="D58" s="197" t="s">
        <v>354</v>
      </c>
      <c r="E58" s="197" t="s">
        <v>350</v>
      </c>
      <c r="F58" s="225"/>
      <c r="G58" s="195" t="s">
        <v>1021</v>
      </c>
      <c r="H58" s="196">
        <v>200</v>
      </c>
      <c r="I58" s="196">
        <v>400</v>
      </c>
      <c r="J58" s="196">
        <f t="shared" si="5"/>
        <v>300</v>
      </c>
      <c r="K58" s="226" t="s">
        <v>346</v>
      </c>
      <c r="L58" s="200">
        <v>1</v>
      </c>
      <c r="M58" s="227" t="s">
        <v>48</v>
      </c>
      <c r="N58" s="814"/>
    </row>
    <row r="59" spans="1:15" s="20" customFormat="1" ht="15" customHeight="1" x14ac:dyDescent="0.25">
      <c r="A59" s="174" t="s">
        <v>350</v>
      </c>
      <c r="B59" s="174" t="s">
        <v>350</v>
      </c>
      <c r="C59" s="173" t="s">
        <v>356</v>
      </c>
      <c r="D59" s="190"/>
      <c r="E59" s="190"/>
      <c r="F59" s="189"/>
      <c r="G59" s="193" t="s">
        <v>311</v>
      </c>
      <c r="H59" s="184"/>
      <c r="I59" s="184"/>
      <c r="J59" s="184"/>
      <c r="K59" s="185"/>
      <c r="L59" s="188"/>
      <c r="M59" s="185"/>
      <c r="N59" s="186"/>
    </row>
    <row r="60" spans="1:15" s="20" customFormat="1" ht="15" customHeight="1" x14ac:dyDescent="0.25">
      <c r="A60" s="176" t="s">
        <v>350</v>
      </c>
      <c r="B60" s="176" t="s">
        <v>350</v>
      </c>
      <c r="C60" s="197" t="s">
        <v>356</v>
      </c>
      <c r="D60" s="176" t="s">
        <v>387</v>
      </c>
      <c r="E60" s="190"/>
      <c r="F60" s="189"/>
      <c r="G60" s="191" t="s">
        <v>310</v>
      </c>
      <c r="H60" s="184">
        <v>40</v>
      </c>
      <c r="I60" s="184">
        <v>50</v>
      </c>
      <c r="J60" s="184">
        <f>(I60+H60)/ 2</f>
        <v>45</v>
      </c>
      <c r="K60" s="185" t="s">
        <v>49</v>
      </c>
      <c r="L60" s="188">
        <v>1</v>
      </c>
      <c r="M60" s="185" t="s">
        <v>48</v>
      </c>
      <c r="N60" s="186"/>
    </row>
    <row r="61" spans="1:15" s="20" customFormat="1" ht="15" customHeight="1" x14ac:dyDescent="0.25">
      <c r="A61" s="176" t="s">
        <v>350</v>
      </c>
      <c r="B61" s="176" t="s">
        <v>350</v>
      </c>
      <c r="C61" s="197" t="s">
        <v>356</v>
      </c>
      <c r="D61" s="176" t="s">
        <v>350</v>
      </c>
      <c r="E61" s="190"/>
      <c r="F61" s="189"/>
      <c r="G61" s="191" t="s">
        <v>708</v>
      </c>
      <c r="H61" s="184">
        <v>25</v>
      </c>
      <c r="I61" s="184">
        <v>30</v>
      </c>
      <c r="J61" s="184">
        <f>(I61+H61)/ 2</f>
        <v>27.5</v>
      </c>
      <c r="K61" s="185" t="s">
        <v>49</v>
      </c>
      <c r="L61" s="188">
        <v>1</v>
      </c>
      <c r="M61" s="185" t="s">
        <v>48</v>
      </c>
      <c r="N61" s="186"/>
    </row>
    <row r="62" spans="1:15" s="20" customFormat="1" ht="15" customHeight="1" x14ac:dyDescent="0.25">
      <c r="A62" s="176" t="s">
        <v>350</v>
      </c>
      <c r="B62" s="176" t="s">
        <v>350</v>
      </c>
      <c r="C62" s="197" t="s">
        <v>356</v>
      </c>
      <c r="D62" s="176" t="s">
        <v>351</v>
      </c>
      <c r="E62" s="190"/>
      <c r="F62" s="189"/>
      <c r="G62" s="191" t="s">
        <v>312</v>
      </c>
      <c r="H62" s="184">
        <v>60</v>
      </c>
      <c r="I62" s="184">
        <v>80</v>
      </c>
      <c r="J62" s="184">
        <f>(I62+H62)/ 2</f>
        <v>70</v>
      </c>
      <c r="K62" s="185" t="s">
        <v>49</v>
      </c>
      <c r="L62" s="188">
        <v>1</v>
      </c>
      <c r="M62" s="185" t="s">
        <v>48</v>
      </c>
      <c r="N62" s="186" t="s">
        <v>303</v>
      </c>
    </row>
    <row r="63" spans="1:15" s="20" customFormat="1" ht="15" customHeight="1" x14ac:dyDescent="0.25">
      <c r="A63" s="174" t="s">
        <v>350</v>
      </c>
      <c r="B63" s="174" t="s">
        <v>350</v>
      </c>
      <c r="C63" s="173" t="s">
        <v>359</v>
      </c>
      <c r="D63" s="190"/>
      <c r="E63" s="190"/>
      <c r="F63" s="189"/>
      <c r="G63" s="193" t="s">
        <v>313</v>
      </c>
      <c r="H63" s="184"/>
      <c r="I63" s="184"/>
      <c r="J63" s="184"/>
      <c r="K63" s="185"/>
      <c r="L63" s="188"/>
      <c r="M63" s="185"/>
      <c r="N63" s="186"/>
    </row>
    <row r="64" spans="1:15" ht="15" customHeight="1" x14ac:dyDescent="0.25">
      <c r="A64" s="176" t="s">
        <v>350</v>
      </c>
      <c r="B64" s="176" t="s">
        <v>350</v>
      </c>
      <c r="C64" s="197" t="s">
        <v>359</v>
      </c>
      <c r="D64" s="176" t="s">
        <v>387</v>
      </c>
      <c r="E64" s="190"/>
      <c r="F64" s="189"/>
      <c r="G64" s="191" t="s">
        <v>707</v>
      </c>
      <c r="H64" s="184">
        <v>25</v>
      </c>
      <c r="I64" s="184">
        <v>40</v>
      </c>
      <c r="J64" s="184">
        <f>(I64+H64)/ 2</f>
        <v>32.5</v>
      </c>
      <c r="K64" s="185" t="s">
        <v>50</v>
      </c>
      <c r="L64" s="188">
        <v>1</v>
      </c>
      <c r="M64" s="185" t="s">
        <v>48</v>
      </c>
      <c r="N64" s="186"/>
    </row>
    <row r="65" spans="1:15" s="20" customFormat="1" ht="30" customHeight="1" x14ac:dyDescent="0.25">
      <c r="A65" s="176" t="s">
        <v>350</v>
      </c>
      <c r="B65" s="176" t="s">
        <v>350</v>
      </c>
      <c r="C65" s="197" t="s">
        <v>359</v>
      </c>
      <c r="D65" s="176" t="s">
        <v>350</v>
      </c>
      <c r="E65" s="190"/>
      <c r="F65" s="189"/>
      <c r="G65" s="191" t="s">
        <v>287</v>
      </c>
      <c r="H65" s="184">
        <v>70</v>
      </c>
      <c r="I65" s="184">
        <v>70</v>
      </c>
      <c r="J65" s="184">
        <f>(I65+H65)/ 2</f>
        <v>70</v>
      </c>
      <c r="K65" s="185" t="s">
        <v>49</v>
      </c>
      <c r="L65" s="188">
        <v>1</v>
      </c>
      <c r="M65" s="185" t="s">
        <v>48</v>
      </c>
      <c r="N65" s="186"/>
    </row>
    <row r="66" spans="1:15" s="20" customFormat="1" ht="15" customHeight="1" x14ac:dyDescent="0.25">
      <c r="A66" s="176" t="s">
        <v>350</v>
      </c>
      <c r="B66" s="176" t="s">
        <v>350</v>
      </c>
      <c r="C66" s="197" t="s">
        <v>359</v>
      </c>
      <c r="D66" s="176" t="s">
        <v>351</v>
      </c>
      <c r="E66" s="190"/>
      <c r="F66" s="189"/>
      <c r="G66" s="191" t="s">
        <v>314</v>
      </c>
      <c r="H66" s="184">
        <v>120</v>
      </c>
      <c r="I66" s="184">
        <v>180</v>
      </c>
      <c r="J66" s="184">
        <f>(I66+H66)/ 2</f>
        <v>150</v>
      </c>
      <c r="K66" s="185" t="s">
        <v>49</v>
      </c>
      <c r="L66" s="188">
        <v>1</v>
      </c>
      <c r="M66" s="185" t="s">
        <v>48</v>
      </c>
      <c r="N66" s="186" t="s">
        <v>600</v>
      </c>
    </row>
    <row r="67" spans="1:15" s="20" customFormat="1" ht="15" customHeight="1" x14ac:dyDescent="0.25">
      <c r="A67" s="174" t="s">
        <v>350</v>
      </c>
      <c r="B67" s="174" t="s">
        <v>350</v>
      </c>
      <c r="C67" s="173" t="s">
        <v>360</v>
      </c>
      <c r="D67" s="192"/>
      <c r="E67" s="190"/>
      <c r="F67" s="189"/>
      <c r="G67" s="193" t="s">
        <v>19</v>
      </c>
      <c r="H67" s="184"/>
      <c r="I67" s="184"/>
      <c r="J67" s="184"/>
      <c r="K67" s="186"/>
      <c r="L67" s="188"/>
      <c r="M67" s="185"/>
      <c r="N67" s="186"/>
    </row>
    <row r="68" spans="1:15" s="20" customFormat="1" ht="30" customHeight="1" x14ac:dyDescent="0.25">
      <c r="A68" s="176" t="s">
        <v>350</v>
      </c>
      <c r="B68" s="176" t="s">
        <v>350</v>
      </c>
      <c r="C68" s="197" t="s">
        <v>360</v>
      </c>
      <c r="D68" s="176" t="s">
        <v>387</v>
      </c>
      <c r="E68" s="190"/>
      <c r="F68" s="189"/>
      <c r="G68" s="191" t="s">
        <v>585</v>
      </c>
      <c r="H68" s="184">
        <v>60</v>
      </c>
      <c r="I68" s="184">
        <v>80</v>
      </c>
      <c r="J68" s="184">
        <f>(I68+H68)/ 2</f>
        <v>70</v>
      </c>
      <c r="K68" s="185" t="s">
        <v>49</v>
      </c>
      <c r="L68" s="188">
        <v>1</v>
      </c>
      <c r="M68" s="185" t="s">
        <v>48</v>
      </c>
      <c r="N68" s="186" t="s">
        <v>541</v>
      </c>
    </row>
    <row r="69" spans="1:15" s="20" customFormat="1" ht="15" customHeight="1" x14ac:dyDescent="0.25">
      <c r="A69" s="176" t="s">
        <v>350</v>
      </c>
      <c r="B69" s="176" t="s">
        <v>350</v>
      </c>
      <c r="C69" s="197" t="s">
        <v>360</v>
      </c>
      <c r="D69" s="176" t="s">
        <v>350</v>
      </c>
      <c r="E69" s="190"/>
      <c r="F69" s="189"/>
      <c r="G69" s="191" t="s">
        <v>336</v>
      </c>
      <c r="H69" s="184">
        <v>500</v>
      </c>
      <c r="I69" s="184">
        <v>500</v>
      </c>
      <c r="J69" s="184">
        <f>(I69+H69)/ 2</f>
        <v>500</v>
      </c>
      <c r="K69" s="185" t="s">
        <v>49</v>
      </c>
      <c r="L69" s="188">
        <v>1</v>
      </c>
      <c r="M69" s="185" t="s">
        <v>48</v>
      </c>
      <c r="N69" s="186"/>
    </row>
    <row r="70" spans="1:15" s="20" customFormat="1" ht="15" customHeight="1" x14ac:dyDescent="0.25">
      <c r="A70" s="176" t="s">
        <v>350</v>
      </c>
      <c r="B70" s="176" t="s">
        <v>350</v>
      </c>
      <c r="C70" s="197" t="s">
        <v>360</v>
      </c>
      <c r="D70" s="176" t="s">
        <v>351</v>
      </c>
      <c r="E70" s="190"/>
      <c r="F70" s="189"/>
      <c r="G70" s="191" t="s">
        <v>337</v>
      </c>
      <c r="H70" s="184">
        <v>500</v>
      </c>
      <c r="I70" s="184">
        <v>500</v>
      </c>
      <c r="J70" s="184">
        <f>(I70+H70)/ 2</f>
        <v>500</v>
      </c>
      <c r="K70" s="185" t="s">
        <v>49</v>
      </c>
      <c r="L70" s="188">
        <v>1</v>
      </c>
      <c r="M70" s="185" t="s">
        <v>48</v>
      </c>
      <c r="N70" s="186"/>
    </row>
    <row r="71" spans="1:15" s="20" customFormat="1" ht="15" customHeight="1" x14ac:dyDescent="0.25">
      <c r="A71" s="158"/>
      <c r="B71" s="158"/>
      <c r="C71" s="158"/>
      <c r="D71" s="158"/>
      <c r="E71" s="159"/>
      <c r="F71" s="160"/>
      <c r="G71" s="207"/>
      <c r="H71" s="208"/>
      <c r="I71" s="208"/>
      <c r="J71" s="208"/>
      <c r="K71" s="209"/>
      <c r="L71" s="165"/>
      <c r="M71" s="166"/>
      <c r="N71" s="210"/>
    </row>
    <row r="72" spans="1:15" s="50" customFormat="1" ht="15" customHeight="1" x14ac:dyDescent="0.25">
      <c r="A72" s="174" t="s">
        <v>350</v>
      </c>
      <c r="B72" s="174" t="s">
        <v>351</v>
      </c>
      <c r="C72" s="190"/>
      <c r="D72" s="192"/>
      <c r="E72" s="190"/>
      <c r="F72" s="211"/>
      <c r="G72" s="193" t="s">
        <v>485</v>
      </c>
      <c r="H72" s="184"/>
      <c r="I72" s="184"/>
      <c r="J72" s="184"/>
      <c r="K72" s="185"/>
      <c r="L72" s="181"/>
      <c r="M72" s="185"/>
      <c r="N72" s="186"/>
    </row>
    <row r="73" spans="1:15" s="20" customFormat="1" ht="15" customHeight="1" x14ac:dyDescent="0.25">
      <c r="A73" s="174" t="s">
        <v>350</v>
      </c>
      <c r="B73" s="174" t="s">
        <v>351</v>
      </c>
      <c r="C73" s="174" t="s">
        <v>387</v>
      </c>
      <c r="D73" s="190"/>
      <c r="E73" s="190"/>
      <c r="F73" s="211"/>
      <c r="G73" s="205" t="s">
        <v>281</v>
      </c>
      <c r="H73" s="184"/>
      <c r="I73" s="184"/>
      <c r="J73" s="184"/>
      <c r="K73" s="185"/>
      <c r="L73" s="181"/>
      <c r="M73" s="185"/>
      <c r="N73" s="186"/>
    </row>
    <row r="74" spans="1:15" s="36" customFormat="1" ht="15" customHeight="1" x14ac:dyDescent="0.35">
      <c r="A74" s="176" t="s">
        <v>350</v>
      </c>
      <c r="B74" s="176" t="s">
        <v>351</v>
      </c>
      <c r="C74" s="176" t="s">
        <v>387</v>
      </c>
      <c r="D74" s="176" t="s">
        <v>387</v>
      </c>
      <c r="E74" s="190"/>
      <c r="F74" s="211"/>
      <c r="G74" s="206" t="s">
        <v>284</v>
      </c>
      <c r="H74" s="184">
        <v>600</v>
      </c>
      <c r="I74" s="184">
        <v>720</v>
      </c>
      <c r="J74" s="184">
        <f>(I74+H74)/ 2</f>
        <v>660</v>
      </c>
      <c r="K74" s="185" t="s">
        <v>49</v>
      </c>
      <c r="L74" s="188">
        <v>1</v>
      </c>
      <c r="M74" s="185" t="s">
        <v>48</v>
      </c>
      <c r="N74" s="186" t="s">
        <v>285</v>
      </c>
      <c r="O74" s="35"/>
    </row>
    <row r="75" spans="1:15" s="36" customFormat="1" ht="15" customHeight="1" x14ac:dyDescent="0.35">
      <c r="A75" s="176" t="s">
        <v>350</v>
      </c>
      <c r="B75" s="176" t="s">
        <v>351</v>
      </c>
      <c r="C75" s="176" t="s">
        <v>387</v>
      </c>
      <c r="D75" s="176" t="s">
        <v>350</v>
      </c>
      <c r="E75" s="190"/>
      <c r="F75" s="211"/>
      <c r="G75" s="189" t="s">
        <v>282</v>
      </c>
      <c r="H75" s="184">
        <v>600</v>
      </c>
      <c r="I75" s="184">
        <v>1000</v>
      </c>
      <c r="J75" s="184">
        <f>(I75+H75)/ 2</f>
        <v>800</v>
      </c>
      <c r="K75" s="185" t="s">
        <v>49</v>
      </c>
      <c r="L75" s="188">
        <v>1</v>
      </c>
      <c r="M75" s="185" t="s">
        <v>48</v>
      </c>
      <c r="N75" s="186" t="s">
        <v>283</v>
      </c>
      <c r="O75" s="35"/>
    </row>
    <row r="76" spans="1:15" s="36" customFormat="1" ht="15" customHeight="1" x14ac:dyDescent="0.35">
      <c r="A76" s="174" t="s">
        <v>350</v>
      </c>
      <c r="B76" s="174" t="s">
        <v>351</v>
      </c>
      <c r="C76" s="174" t="s">
        <v>350</v>
      </c>
      <c r="D76" s="190"/>
      <c r="E76" s="190"/>
      <c r="F76" s="211"/>
      <c r="G76" s="205" t="s">
        <v>291</v>
      </c>
      <c r="H76" s="184"/>
      <c r="I76" s="184"/>
      <c r="J76" s="184"/>
      <c r="K76" s="185"/>
      <c r="L76" s="188"/>
      <c r="M76" s="185"/>
      <c r="N76" s="186"/>
      <c r="O76" s="35"/>
    </row>
    <row r="77" spans="1:15" s="36" customFormat="1" ht="33.75" customHeight="1" x14ac:dyDescent="0.35">
      <c r="A77" s="176" t="s">
        <v>350</v>
      </c>
      <c r="B77" s="176" t="s">
        <v>351</v>
      </c>
      <c r="C77" s="176" t="s">
        <v>350</v>
      </c>
      <c r="D77" s="176" t="s">
        <v>387</v>
      </c>
      <c r="E77" s="190"/>
      <c r="F77" s="211"/>
      <c r="G77" s="189" t="s">
        <v>292</v>
      </c>
      <c r="H77" s="184">
        <v>200</v>
      </c>
      <c r="I77" s="184">
        <v>300</v>
      </c>
      <c r="J77" s="184">
        <f>(I77+H77)/ 2</f>
        <v>250</v>
      </c>
      <c r="K77" s="185" t="s">
        <v>49</v>
      </c>
      <c r="L77" s="188">
        <v>1</v>
      </c>
      <c r="M77" s="185" t="s">
        <v>48</v>
      </c>
      <c r="N77" s="191" t="s">
        <v>293</v>
      </c>
      <c r="O77" s="35"/>
    </row>
    <row r="78" spans="1:15" s="36" customFormat="1" ht="15" customHeight="1" x14ac:dyDescent="0.35">
      <c r="A78" s="174" t="s">
        <v>350</v>
      </c>
      <c r="B78" s="174" t="s">
        <v>351</v>
      </c>
      <c r="C78" s="174" t="s">
        <v>351</v>
      </c>
      <c r="D78" s="224"/>
      <c r="E78" s="192"/>
      <c r="F78" s="204"/>
      <c r="G78" s="228" t="s">
        <v>206</v>
      </c>
      <c r="H78" s="184"/>
      <c r="I78" s="184"/>
      <c r="J78" s="184"/>
      <c r="K78" s="185"/>
      <c r="L78" s="188"/>
      <c r="M78" s="185"/>
      <c r="N78" s="191"/>
    </row>
    <row r="79" spans="1:15" s="36" customFormat="1" ht="15" customHeight="1" x14ac:dyDescent="0.35">
      <c r="A79" s="176" t="s">
        <v>350</v>
      </c>
      <c r="B79" s="176" t="s">
        <v>351</v>
      </c>
      <c r="C79" s="176" t="s">
        <v>351</v>
      </c>
      <c r="D79" s="176" t="s">
        <v>387</v>
      </c>
      <c r="E79" s="192"/>
      <c r="F79" s="204"/>
      <c r="G79" s="206" t="s">
        <v>205</v>
      </c>
      <c r="H79" s="184">
        <v>1300</v>
      </c>
      <c r="I79" s="184">
        <v>1300</v>
      </c>
      <c r="J79" s="184">
        <f>(I79+H79)/ 2</f>
        <v>1300</v>
      </c>
      <c r="K79" s="185" t="s">
        <v>49</v>
      </c>
      <c r="L79" s="188">
        <v>8</v>
      </c>
      <c r="M79" s="185" t="s">
        <v>48</v>
      </c>
      <c r="N79" s="229" t="s">
        <v>204</v>
      </c>
    </row>
    <row r="80" spans="1:15" s="36" customFormat="1" ht="15" customHeight="1" x14ac:dyDescent="0.35">
      <c r="A80" s="176" t="s">
        <v>350</v>
      </c>
      <c r="B80" s="176" t="s">
        <v>351</v>
      </c>
      <c r="C80" s="176" t="s">
        <v>351</v>
      </c>
      <c r="D80" s="176" t="s">
        <v>350</v>
      </c>
      <c r="E80" s="192"/>
      <c r="F80" s="204"/>
      <c r="G80" s="206" t="s">
        <v>1115</v>
      </c>
      <c r="H80" s="184">
        <v>1600</v>
      </c>
      <c r="I80" s="184">
        <v>1600</v>
      </c>
      <c r="J80" s="184">
        <f>(I80+H80)/ 2</f>
        <v>1600</v>
      </c>
      <c r="K80" s="185" t="s">
        <v>49</v>
      </c>
      <c r="L80" s="188">
        <v>8</v>
      </c>
      <c r="M80" s="185" t="s">
        <v>48</v>
      </c>
      <c r="N80" s="229" t="s">
        <v>204</v>
      </c>
      <c r="O80" s="35"/>
    </row>
    <row r="81" spans="1:15" s="36" customFormat="1" ht="15" customHeight="1" x14ac:dyDescent="0.35">
      <c r="A81" s="176" t="s">
        <v>350</v>
      </c>
      <c r="B81" s="176" t="s">
        <v>351</v>
      </c>
      <c r="C81" s="176" t="s">
        <v>351</v>
      </c>
      <c r="D81" s="176" t="s">
        <v>351</v>
      </c>
      <c r="E81" s="192"/>
      <c r="F81" s="204"/>
      <c r="G81" s="206" t="s">
        <v>203</v>
      </c>
      <c r="H81" s="184">
        <v>2200</v>
      </c>
      <c r="I81" s="184">
        <v>2200</v>
      </c>
      <c r="J81" s="184">
        <f>(I81+H81)/ 2</f>
        <v>2200</v>
      </c>
      <c r="K81" s="185" t="s">
        <v>49</v>
      </c>
      <c r="L81" s="188">
        <v>8</v>
      </c>
      <c r="M81" s="185" t="s">
        <v>48</v>
      </c>
      <c r="N81" s="229" t="s">
        <v>204</v>
      </c>
    </row>
    <row r="82" spans="1:15" s="36" customFormat="1" ht="15" customHeight="1" x14ac:dyDescent="0.35">
      <c r="A82" s="174" t="s">
        <v>350</v>
      </c>
      <c r="B82" s="174" t="s">
        <v>351</v>
      </c>
      <c r="C82" s="174" t="s">
        <v>352</v>
      </c>
      <c r="D82" s="192"/>
      <c r="E82" s="190"/>
      <c r="F82" s="211"/>
      <c r="G82" s="205" t="s">
        <v>297</v>
      </c>
      <c r="H82" s="184"/>
      <c r="I82" s="184"/>
      <c r="J82" s="184"/>
      <c r="K82" s="185"/>
      <c r="L82" s="181"/>
      <c r="M82" s="185"/>
      <c r="N82" s="186"/>
    </row>
    <row r="83" spans="1:15" s="36" customFormat="1" ht="15" customHeight="1" x14ac:dyDescent="0.35">
      <c r="A83" s="176" t="s">
        <v>350</v>
      </c>
      <c r="B83" s="176" t="s">
        <v>351</v>
      </c>
      <c r="C83" s="176" t="s">
        <v>352</v>
      </c>
      <c r="D83" s="176" t="s">
        <v>387</v>
      </c>
      <c r="E83" s="190"/>
      <c r="F83" s="211"/>
      <c r="G83" s="206" t="s">
        <v>284</v>
      </c>
      <c r="H83" s="184">
        <v>600</v>
      </c>
      <c r="I83" s="184">
        <v>720</v>
      </c>
      <c r="J83" s="184">
        <f>(I83+H83)/ 2</f>
        <v>660</v>
      </c>
      <c r="K83" s="185" t="s">
        <v>49</v>
      </c>
      <c r="L83" s="188">
        <v>1</v>
      </c>
      <c r="M83" s="185" t="s">
        <v>48</v>
      </c>
      <c r="N83" s="186" t="s">
        <v>285</v>
      </c>
    </row>
    <row r="84" spans="1:15" s="36" customFormat="1" ht="15" customHeight="1" x14ac:dyDescent="0.35">
      <c r="A84" s="176" t="s">
        <v>350</v>
      </c>
      <c r="B84" s="176" t="s">
        <v>351</v>
      </c>
      <c r="C84" s="176" t="s">
        <v>352</v>
      </c>
      <c r="D84" s="176" t="s">
        <v>350</v>
      </c>
      <c r="E84" s="190"/>
      <c r="F84" s="211"/>
      <c r="G84" s="189" t="s">
        <v>282</v>
      </c>
      <c r="H84" s="184">
        <v>600</v>
      </c>
      <c r="I84" s="184">
        <v>1000</v>
      </c>
      <c r="J84" s="184">
        <f>(I84+H84)/ 2</f>
        <v>800</v>
      </c>
      <c r="K84" s="185" t="s">
        <v>49</v>
      </c>
      <c r="L84" s="188">
        <v>1</v>
      </c>
      <c r="M84" s="185" t="s">
        <v>48</v>
      </c>
      <c r="N84" s="186" t="s">
        <v>283</v>
      </c>
    </row>
    <row r="85" spans="1:15" s="36" customFormat="1" ht="15" customHeight="1" x14ac:dyDescent="0.35">
      <c r="A85" s="158"/>
      <c r="B85" s="158"/>
      <c r="C85" s="158"/>
      <c r="D85" s="158"/>
      <c r="E85" s="159"/>
      <c r="F85" s="160"/>
      <c r="G85" s="207"/>
      <c r="H85" s="230"/>
      <c r="I85" s="230"/>
      <c r="J85" s="230"/>
      <c r="K85" s="231"/>
      <c r="L85" s="165"/>
      <c r="M85" s="166"/>
      <c r="N85" s="232"/>
    </row>
    <row r="86" spans="1:15" s="36" customFormat="1" ht="15" customHeight="1" x14ac:dyDescent="0.35">
      <c r="A86" s="174" t="s">
        <v>350</v>
      </c>
      <c r="B86" s="174" t="s">
        <v>352</v>
      </c>
      <c r="C86" s="192"/>
      <c r="D86" s="192"/>
      <c r="E86" s="190"/>
      <c r="F86" s="211"/>
      <c r="G86" s="205" t="s">
        <v>330</v>
      </c>
      <c r="H86" s="184"/>
      <c r="I86" s="184"/>
      <c r="J86" s="184"/>
      <c r="K86" s="185"/>
      <c r="L86" s="188"/>
      <c r="M86" s="185"/>
      <c r="N86" s="186"/>
    </row>
    <row r="87" spans="1:15" s="36" customFormat="1" ht="15" customHeight="1" x14ac:dyDescent="0.35">
      <c r="A87" s="174" t="s">
        <v>350</v>
      </c>
      <c r="B87" s="174" t="s">
        <v>352</v>
      </c>
      <c r="C87" s="174" t="s">
        <v>387</v>
      </c>
      <c r="D87" s="190"/>
      <c r="E87" s="190"/>
      <c r="F87" s="189"/>
      <c r="G87" s="193" t="s">
        <v>150</v>
      </c>
      <c r="H87" s="184"/>
      <c r="I87" s="184"/>
      <c r="J87" s="184"/>
      <c r="K87" s="185"/>
      <c r="L87" s="188"/>
      <c r="M87" s="185"/>
      <c r="N87" s="233" t="s">
        <v>439</v>
      </c>
      <c r="O87" s="35"/>
    </row>
    <row r="88" spans="1:15" s="36" customFormat="1" ht="15" customHeight="1" x14ac:dyDescent="0.35">
      <c r="A88" s="176" t="s">
        <v>350</v>
      </c>
      <c r="B88" s="176" t="s">
        <v>352</v>
      </c>
      <c r="C88" s="176" t="s">
        <v>387</v>
      </c>
      <c r="D88" s="176" t="s">
        <v>387</v>
      </c>
      <c r="E88" s="190"/>
      <c r="F88" s="189"/>
      <c r="G88" s="191" t="s">
        <v>288</v>
      </c>
      <c r="H88" s="184">
        <v>250</v>
      </c>
      <c r="I88" s="184">
        <v>500</v>
      </c>
      <c r="J88" s="184">
        <f>(I88+H88)/ 2</f>
        <v>375</v>
      </c>
      <c r="K88" s="185" t="s">
        <v>49</v>
      </c>
      <c r="L88" s="188">
        <v>1</v>
      </c>
      <c r="M88" s="185" t="s">
        <v>48</v>
      </c>
      <c r="N88" s="191"/>
    </row>
    <row r="89" spans="1:15" s="36" customFormat="1" ht="15" customHeight="1" x14ac:dyDescent="0.35">
      <c r="A89" s="176" t="s">
        <v>350</v>
      </c>
      <c r="B89" s="176" t="s">
        <v>352</v>
      </c>
      <c r="C89" s="176" t="s">
        <v>387</v>
      </c>
      <c r="D89" s="176" t="s">
        <v>350</v>
      </c>
      <c r="E89" s="190"/>
      <c r="F89" s="189"/>
      <c r="G89" s="191" t="s">
        <v>1397</v>
      </c>
      <c r="H89" s="184">
        <v>400</v>
      </c>
      <c r="I89" s="184">
        <v>600</v>
      </c>
      <c r="J89" s="184">
        <f>(I89+H89)/ 2</f>
        <v>500</v>
      </c>
      <c r="K89" s="185" t="s">
        <v>49</v>
      </c>
      <c r="L89" s="188">
        <v>1</v>
      </c>
      <c r="M89" s="185" t="s">
        <v>48</v>
      </c>
      <c r="N89" s="191" t="s">
        <v>296</v>
      </c>
    </row>
    <row r="90" spans="1:15" ht="15" customHeight="1" x14ac:dyDescent="0.25">
      <c r="A90" s="176" t="s">
        <v>350</v>
      </c>
      <c r="B90" s="176" t="s">
        <v>352</v>
      </c>
      <c r="C90" s="176" t="s">
        <v>387</v>
      </c>
      <c r="D90" s="176" t="s">
        <v>351</v>
      </c>
      <c r="E90" s="190"/>
      <c r="F90" s="189"/>
      <c r="G90" s="191" t="s">
        <v>295</v>
      </c>
      <c r="H90" s="184">
        <v>700</v>
      </c>
      <c r="I90" s="184">
        <v>700</v>
      </c>
      <c r="J90" s="184">
        <f>(I90+H90)/ 2</f>
        <v>700</v>
      </c>
      <c r="K90" s="185" t="s">
        <v>49</v>
      </c>
      <c r="L90" s="188">
        <v>1</v>
      </c>
      <c r="M90" s="185" t="s">
        <v>48</v>
      </c>
      <c r="N90" s="191" t="s">
        <v>296</v>
      </c>
    </row>
    <row r="91" spans="1:15" ht="30" customHeight="1" x14ac:dyDescent="0.25">
      <c r="A91" s="176" t="s">
        <v>350</v>
      </c>
      <c r="B91" s="176" t="s">
        <v>352</v>
      </c>
      <c r="C91" s="176" t="s">
        <v>387</v>
      </c>
      <c r="D91" s="176" t="s">
        <v>352</v>
      </c>
      <c r="E91" s="190"/>
      <c r="F91" s="189"/>
      <c r="G91" s="191" t="s">
        <v>713</v>
      </c>
      <c r="H91" s="184">
        <v>1000</v>
      </c>
      <c r="I91" s="184">
        <v>1000</v>
      </c>
      <c r="J91" s="184">
        <f>(I91+H91)/ 2</f>
        <v>1000</v>
      </c>
      <c r="K91" s="185" t="s">
        <v>49</v>
      </c>
      <c r="L91" s="188">
        <v>1</v>
      </c>
      <c r="M91" s="185" t="s">
        <v>48</v>
      </c>
      <c r="N91" s="191" t="s">
        <v>296</v>
      </c>
    </row>
    <row r="92" spans="1:15" ht="30" customHeight="1" x14ac:dyDescent="0.25">
      <c r="A92" s="174" t="s">
        <v>350</v>
      </c>
      <c r="B92" s="174" t="s">
        <v>352</v>
      </c>
      <c r="C92" s="174" t="s">
        <v>350</v>
      </c>
      <c r="D92" s="190"/>
      <c r="E92" s="190"/>
      <c r="F92" s="189"/>
      <c r="G92" s="201" t="s">
        <v>601</v>
      </c>
      <c r="H92" s="184"/>
      <c r="I92" s="184"/>
      <c r="J92" s="184"/>
      <c r="K92" s="185"/>
      <c r="L92" s="188"/>
      <c r="M92" s="185"/>
      <c r="N92" s="233" t="s">
        <v>659</v>
      </c>
    </row>
    <row r="93" spans="1:15" ht="30" customHeight="1" x14ac:dyDescent="0.25">
      <c r="A93" s="176" t="s">
        <v>350</v>
      </c>
      <c r="B93" s="176" t="s">
        <v>352</v>
      </c>
      <c r="C93" s="176" t="s">
        <v>350</v>
      </c>
      <c r="D93" s="176" t="s">
        <v>387</v>
      </c>
      <c r="E93" s="190"/>
      <c r="F93" s="211"/>
      <c r="G93" s="189" t="s">
        <v>20</v>
      </c>
      <c r="H93" s="184">
        <v>18</v>
      </c>
      <c r="I93" s="184">
        <v>70</v>
      </c>
      <c r="J93" s="184">
        <f>(I93+H93)/ 2</f>
        <v>44</v>
      </c>
      <c r="K93" s="185" t="s">
        <v>49</v>
      </c>
      <c r="L93" s="188">
        <v>1</v>
      </c>
      <c r="M93" s="185" t="s">
        <v>48</v>
      </c>
      <c r="N93" s="191" t="s">
        <v>483</v>
      </c>
    </row>
    <row r="94" spans="1:15" ht="30" customHeight="1" x14ac:dyDescent="0.25">
      <c r="A94" s="176" t="s">
        <v>350</v>
      </c>
      <c r="B94" s="176" t="s">
        <v>352</v>
      </c>
      <c r="C94" s="176" t="s">
        <v>350</v>
      </c>
      <c r="D94" s="176" t="s">
        <v>350</v>
      </c>
      <c r="E94" s="234"/>
      <c r="F94" s="235"/>
      <c r="G94" s="213" t="s">
        <v>484</v>
      </c>
      <c r="H94" s="214">
        <v>60</v>
      </c>
      <c r="I94" s="214">
        <v>80</v>
      </c>
      <c r="J94" s="184">
        <f>(I94+H94)/ 2</f>
        <v>70</v>
      </c>
      <c r="K94" s="212" t="s">
        <v>49</v>
      </c>
      <c r="L94" s="215">
        <v>1</v>
      </c>
      <c r="M94" s="212" t="s">
        <v>48</v>
      </c>
      <c r="N94" s="213" t="s">
        <v>754</v>
      </c>
    </row>
    <row r="95" spans="1:15" ht="15" customHeight="1" x14ac:dyDescent="0.25">
      <c r="A95" s="176" t="s">
        <v>350</v>
      </c>
      <c r="B95" s="176" t="s">
        <v>352</v>
      </c>
      <c r="C95" s="176" t="s">
        <v>350</v>
      </c>
      <c r="D95" s="176" t="s">
        <v>351</v>
      </c>
      <c r="E95" s="234"/>
      <c r="F95" s="235"/>
      <c r="G95" s="213" t="s">
        <v>542</v>
      </c>
      <c r="H95" s="214">
        <v>80</v>
      </c>
      <c r="I95" s="214">
        <v>100</v>
      </c>
      <c r="J95" s="184">
        <f>(I95+H95)/ 2</f>
        <v>90</v>
      </c>
      <c r="K95" s="212" t="s">
        <v>49</v>
      </c>
      <c r="L95" s="215">
        <v>1</v>
      </c>
      <c r="M95" s="212" t="s">
        <v>48</v>
      </c>
      <c r="N95" s="213"/>
    </row>
    <row r="96" spans="1:15" ht="15" customHeight="1" x14ac:dyDescent="0.25">
      <c r="A96" s="174" t="s">
        <v>350</v>
      </c>
      <c r="B96" s="174" t="s">
        <v>352</v>
      </c>
      <c r="C96" s="174" t="s">
        <v>351</v>
      </c>
      <c r="D96" s="190"/>
      <c r="E96" s="190"/>
      <c r="F96" s="189"/>
      <c r="G96" s="193" t="s">
        <v>326</v>
      </c>
      <c r="H96" s="214"/>
      <c r="I96" s="214"/>
      <c r="J96" s="184"/>
      <c r="K96" s="185"/>
      <c r="L96" s="188"/>
      <c r="M96" s="185"/>
      <c r="N96" s="191"/>
    </row>
    <row r="97" spans="1:14" ht="15" customHeight="1" x14ac:dyDescent="0.25">
      <c r="A97" s="176" t="s">
        <v>350</v>
      </c>
      <c r="B97" s="176" t="s">
        <v>352</v>
      </c>
      <c r="C97" s="176" t="s">
        <v>351</v>
      </c>
      <c r="D97" s="176" t="s">
        <v>387</v>
      </c>
      <c r="E97" s="190"/>
      <c r="F97" s="189"/>
      <c r="G97" s="191" t="s">
        <v>294</v>
      </c>
      <c r="H97" s="184">
        <v>250</v>
      </c>
      <c r="I97" s="184">
        <v>400</v>
      </c>
      <c r="J97" s="184">
        <f>(I97+H97)/ 2</f>
        <v>325</v>
      </c>
      <c r="K97" s="185" t="s">
        <v>49</v>
      </c>
      <c r="L97" s="188">
        <v>1</v>
      </c>
      <c r="M97" s="185" t="s">
        <v>48</v>
      </c>
      <c r="N97" s="191"/>
    </row>
    <row r="98" spans="1:14" ht="15" customHeight="1" x14ac:dyDescent="0.25">
      <c r="A98" s="158"/>
      <c r="B98" s="158"/>
      <c r="C98" s="158"/>
      <c r="D98" s="158"/>
      <c r="E98" s="159"/>
      <c r="F98" s="160"/>
      <c r="G98" s="207"/>
      <c r="H98" s="208"/>
      <c r="I98" s="208"/>
      <c r="J98" s="208"/>
      <c r="K98" s="209"/>
      <c r="L98" s="165"/>
      <c r="M98" s="166"/>
      <c r="N98" s="210"/>
    </row>
    <row r="99" spans="1:14" ht="15" customHeight="1" x14ac:dyDescent="0.25">
      <c r="A99" s="174" t="s">
        <v>350</v>
      </c>
      <c r="B99" s="174" t="s">
        <v>354</v>
      </c>
      <c r="C99" s="192"/>
      <c r="D99" s="192"/>
      <c r="E99" s="190"/>
      <c r="F99" s="211"/>
      <c r="G99" s="193" t="s">
        <v>327</v>
      </c>
      <c r="H99" s="184"/>
      <c r="I99" s="184"/>
      <c r="J99" s="184"/>
      <c r="K99" s="185"/>
      <c r="L99" s="188"/>
      <c r="M99" s="185"/>
      <c r="N99" s="191"/>
    </row>
    <row r="100" spans="1:14" ht="15" customHeight="1" x14ac:dyDescent="0.25">
      <c r="A100" s="174" t="s">
        <v>350</v>
      </c>
      <c r="B100" s="174" t="s">
        <v>354</v>
      </c>
      <c r="C100" s="174" t="s">
        <v>387</v>
      </c>
      <c r="D100" s="192"/>
      <c r="E100" s="190"/>
      <c r="F100" s="189"/>
      <c r="G100" s="193" t="s">
        <v>213</v>
      </c>
      <c r="H100" s="184"/>
      <c r="I100" s="184"/>
      <c r="J100" s="184"/>
      <c r="K100" s="186"/>
      <c r="L100" s="188"/>
      <c r="M100" s="185"/>
      <c r="N100" s="186"/>
    </row>
    <row r="101" spans="1:14" ht="30" customHeight="1" x14ac:dyDescent="0.25">
      <c r="A101" s="176" t="s">
        <v>350</v>
      </c>
      <c r="B101" s="176" t="s">
        <v>354</v>
      </c>
      <c r="C101" s="176" t="s">
        <v>387</v>
      </c>
      <c r="D101" s="176" t="s">
        <v>387</v>
      </c>
      <c r="E101" s="190"/>
      <c r="F101" s="211"/>
      <c r="G101" s="206" t="s">
        <v>249</v>
      </c>
      <c r="H101" s="184">
        <v>290</v>
      </c>
      <c r="I101" s="184">
        <v>290</v>
      </c>
      <c r="J101" s="184">
        <f>(I101+H101)/ 2</f>
        <v>290</v>
      </c>
      <c r="K101" s="185" t="s">
        <v>49</v>
      </c>
      <c r="L101" s="188">
        <v>8</v>
      </c>
      <c r="M101" s="185" t="s">
        <v>48</v>
      </c>
      <c r="N101" s="229" t="s">
        <v>212</v>
      </c>
    </row>
    <row r="102" spans="1:14" ht="31.5" customHeight="1" x14ac:dyDescent="0.25">
      <c r="A102" s="176" t="s">
        <v>350</v>
      </c>
      <c r="B102" s="176" t="s">
        <v>354</v>
      </c>
      <c r="C102" s="176" t="s">
        <v>387</v>
      </c>
      <c r="D102" s="176" t="s">
        <v>350</v>
      </c>
      <c r="E102" s="192"/>
      <c r="F102" s="204"/>
      <c r="G102" s="206" t="s">
        <v>250</v>
      </c>
      <c r="H102" s="184">
        <v>220</v>
      </c>
      <c r="I102" s="184">
        <v>220</v>
      </c>
      <c r="J102" s="184">
        <f>(I102+H102)/ 2</f>
        <v>220</v>
      </c>
      <c r="K102" s="185" t="s">
        <v>49</v>
      </c>
      <c r="L102" s="188">
        <v>8</v>
      </c>
      <c r="M102" s="185" t="s">
        <v>48</v>
      </c>
      <c r="N102" s="229" t="s">
        <v>212</v>
      </c>
    </row>
    <row r="103" spans="1:14" ht="15" customHeight="1" x14ac:dyDescent="0.25">
      <c r="A103" s="174" t="s">
        <v>350</v>
      </c>
      <c r="B103" s="174" t="s">
        <v>354</v>
      </c>
      <c r="C103" s="174" t="s">
        <v>350</v>
      </c>
      <c r="D103" s="192"/>
      <c r="E103" s="190"/>
      <c r="F103" s="189"/>
      <c r="G103" s="193" t="s">
        <v>211</v>
      </c>
      <c r="H103" s="184"/>
      <c r="I103" s="184"/>
      <c r="J103" s="184"/>
      <c r="K103" s="186"/>
      <c r="L103" s="188"/>
      <c r="M103" s="185"/>
      <c r="N103" s="186"/>
    </row>
    <row r="104" spans="1:14" ht="30" customHeight="1" x14ac:dyDescent="0.25">
      <c r="A104" s="176" t="s">
        <v>350</v>
      </c>
      <c r="B104" s="176" t="s">
        <v>354</v>
      </c>
      <c r="C104" s="176" t="s">
        <v>350</v>
      </c>
      <c r="D104" s="176" t="s">
        <v>387</v>
      </c>
      <c r="E104" s="192"/>
      <c r="F104" s="204"/>
      <c r="G104" s="206" t="s">
        <v>250</v>
      </c>
      <c r="H104" s="184">
        <v>220</v>
      </c>
      <c r="I104" s="184">
        <v>220</v>
      </c>
      <c r="J104" s="184">
        <f>(I104+H104)/ 2</f>
        <v>220</v>
      </c>
      <c r="K104" s="185" t="s">
        <v>49</v>
      </c>
      <c r="L104" s="188">
        <v>8</v>
      </c>
      <c r="M104" s="185" t="s">
        <v>48</v>
      </c>
      <c r="N104" s="206" t="s">
        <v>209</v>
      </c>
    </row>
    <row r="105" spans="1:14" ht="15" customHeight="1" x14ac:dyDescent="0.25">
      <c r="A105" s="174" t="s">
        <v>350</v>
      </c>
      <c r="B105" s="174" t="s">
        <v>354</v>
      </c>
      <c r="C105" s="174" t="s">
        <v>351</v>
      </c>
      <c r="D105" s="192"/>
      <c r="E105" s="192"/>
      <c r="F105" s="204"/>
      <c r="G105" s="193" t="s">
        <v>210</v>
      </c>
      <c r="H105" s="184"/>
      <c r="I105" s="184"/>
      <c r="J105" s="184"/>
      <c r="K105" s="185"/>
      <c r="L105" s="188"/>
      <c r="M105" s="185"/>
      <c r="N105" s="186"/>
    </row>
    <row r="106" spans="1:14" ht="30" customHeight="1" x14ac:dyDescent="0.25">
      <c r="A106" s="176" t="s">
        <v>350</v>
      </c>
      <c r="B106" s="176" t="s">
        <v>354</v>
      </c>
      <c r="C106" s="176" t="s">
        <v>351</v>
      </c>
      <c r="D106" s="176" t="s">
        <v>387</v>
      </c>
      <c r="E106" s="192"/>
      <c r="F106" s="204"/>
      <c r="G106" s="206" t="s">
        <v>250</v>
      </c>
      <c r="H106" s="184">
        <v>260</v>
      </c>
      <c r="I106" s="184">
        <v>260</v>
      </c>
      <c r="J106" s="184">
        <f>(I106+H106)/ 2</f>
        <v>260</v>
      </c>
      <c r="K106" s="185" t="s">
        <v>49</v>
      </c>
      <c r="L106" s="188">
        <v>8</v>
      </c>
      <c r="M106" s="185" t="s">
        <v>48</v>
      </c>
      <c r="N106" s="206" t="s">
        <v>209</v>
      </c>
    </row>
    <row r="107" spans="1:14" ht="15" customHeight="1" x14ac:dyDescent="0.25">
      <c r="A107" s="174" t="s">
        <v>350</v>
      </c>
      <c r="B107" s="174" t="s">
        <v>354</v>
      </c>
      <c r="C107" s="174" t="s">
        <v>352</v>
      </c>
      <c r="D107" s="192"/>
      <c r="E107" s="192"/>
      <c r="F107" s="204"/>
      <c r="G107" s="193" t="s">
        <v>208</v>
      </c>
      <c r="H107" s="184"/>
      <c r="I107" s="184"/>
      <c r="J107" s="184"/>
      <c r="K107" s="185"/>
      <c r="L107" s="188"/>
      <c r="M107" s="185"/>
      <c r="N107" s="186"/>
    </row>
    <row r="108" spans="1:14" ht="30" customHeight="1" x14ac:dyDescent="0.25">
      <c r="A108" s="176" t="s">
        <v>350</v>
      </c>
      <c r="B108" s="176" t="s">
        <v>354</v>
      </c>
      <c r="C108" s="176" t="s">
        <v>352</v>
      </c>
      <c r="D108" s="176" t="s">
        <v>387</v>
      </c>
      <c r="E108" s="192"/>
      <c r="F108" s="204"/>
      <c r="G108" s="206" t="s">
        <v>250</v>
      </c>
      <c r="H108" s="184">
        <v>350</v>
      </c>
      <c r="I108" s="184">
        <v>350</v>
      </c>
      <c r="J108" s="184">
        <f>(I108+H108)/ 2</f>
        <v>350</v>
      </c>
      <c r="K108" s="185" t="s">
        <v>49</v>
      </c>
      <c r="L108" s="188">
        <v>8</v>
      </c>
      <c r="M108" s="185" t="s">
        <v>48</v>
      </c>
      <c r="N108" s="206" t="s">
        <v>1116</v>
      </c>
    </row>
    <row r="109" spans="1:14" ht="15" customHeight="1" x14ac:dyDescent="0.25">
      <c r="A109" s="174" t="s">
        <v>350</v>
      </c>
      <c r="B109" s="174" t="s">
        <v>354</v>
      </c>
      <c r="C109" s="174" t="s">
        <v>354</v>
      </c>
      <c r="D109" s="192"/>
      <c r="E109" s="192"/>
      <c r="F109" s="204"/>
      <c r="G109" s="228" t="s">
        <v>335</v>
      </c>
      <c r="H109" s="184"/>
      <c r="I109" s="184"/>
      <c r="J109" s="184"/>
      <c r="K109" s="185"/>
      <c r="L109" s="188"/>
      <c r="M109" s="185"/>
      <c r="N109" s="186"/>
    </row>
    <row r="110" spans="1:14" ht="15" customHeight="1" x14ac:dyDescent="0.25">
      <c r="A110" s="176" t="s">
        <v>350</v>
      </c>
      <c r="B110" s="176" t="s">
        <v>354</v>
      </c>
      <c r="C110" s="176" t="s">
        <v>354</v>
      </c>
      <c r="D110" s="176" t="s">
        <v>387</v>
      </c>
      <c r="E110" s="192"/>
      <c r="F110" s="204"/>
      <c r="G110" s="206" t="s">
        <v>334</v>
      </c>
      <c r="H110" s="184">
        <v>1600</v>
      </c>
      <c r="I110" s="184">
        <v>1600</v>
      </c>
      <c r="J110" s="184">
        <f>(I110+H110)/ 2</f>
        <v>1600</v>
      </c>
      <c r="K110" s="185" t="s">
        <v>49</v>
      </c>
      <c r="L110" s="188">
        <v>8</v>
      </c>
      <c r="M110" s="185" t="s">
        <v>48</v>
      </c>
      <c r="N110" s="206" t="s">
        <v>207</v>
      </c>
    </row>
    <row r="111" spans="1:14" ht="15" customHeight="1" x14ac:dyDescent="0.25">
      <c r="A111" s="176" t="s">
        <v>350</v>
      </c>
      <c r="B111" s="176" t="s">
        <v>354</v>
      </c>
      <c r="C111" s="176" t="s">
        <v>354</v>
      </c>
      <c r="D111" s="176" t="s">
        <v>350</v>
      </c>
      <c r="E111" s="192"/>
      <c r="F111" s="204"/>
      <c r="G111" s="206" t="s">
        <v>1117</v>
      </c>
      <c r="H111" s="184">
        <v>640</v>
      </c>
      <c r="I111" s="184">
        <v>640</v>
      </c>
      <c r="J111" s="184">
        <f>(I111+H111)/ 2</f>
        <v>640</v>
      </c>
      <c r="K111" s="185" t="s">
        <v>49</v>
      </c>
      <c r="L111" s="188">
        <v>8</v>
      </c>
      <c r="M111" s="185" t="s">
        <v>48</v>
      </c>
      <c r="N111" s="186"/>
    </row>
    <row r="112" spans="1:14" ht="15" customHeight="1" x14ac:dyDescent="0.25">
      <c r="A112" s="176" t="s">
        <v>350</v>
      </c>
      <c r="B112" s="176" t="s">
        <v>354</v>
      </c>
      <c r="C112" s="176" t="s">
        <v>354</v>
      </c>
      <c r="D112" s="176" t="s">
        <v>351</v>
      </c>
      <c r="E112" s="192"/>
      <c r="F112" s="204"/>
      <c r="G112" s="206" t="s">
        <v>486</v>
      </c>
      <c r="H112" s="184">
        <v>1600</v>
      </c>
      <c r="I112" s="184">
        <v>1600</v>
      </c>
      <c r="J112" s="184">
        <f>(I112+H112)/ 2</f>
        <v>1600</v>
      </c>
      <c r="K112" s="185" t="s">
        <v>49</v>
      </c>
      <c r="L112" s="188">
        <v>8</v>
      </c>
      <c r="M112" s="185" t="s">
        <v>48</v>
      </c>
      <c r="N112" s="186"/>
    </row>
    <row r="113" spans="1:14" ht="30" customHeight="1" x14ac:dyDescent="0.25">
      <c r="A113" s="176" t="s">
        <v>350</v>
      </c>
      <c r="B113" s="176" t="s">
        <v>354</v>
      </c>
      <c r="C113" s="176" t="s">
        <v>354</v>
      </c>
      <c r="D113" s="176" t="s">
        <v>352</v>
      </c>
      <c r="E113" s="192"/>
      <c r="F113" s="204"/>
      <c r="G113" s="206" t="s">
        <v>1118</v>
      </c>
      <c r="H113" s="184">
        <v>800</v>
      </c>
      <c r="I113" s="184">
        <v>800</v>
      </c>
      <c r="J113" s="184">
        <f>(I113+H113)/ 2</f>
        <v>800</v>
      </c>
      <c r="K113" s="185" t="s">
        <v>49</v>
      </c>
      <c r="L113" s="188">
        <v>8</v>
      </c>
      <c r="M113" s="185" t="s">
        <v>48</v>
      </c>
      <c r="N113" s="186"/>
    </row>
    <row r="114" spans="1:14" ht="15" customHeight="1" x14ac:dyDescent="0.25">
      <c r="A114" s="158"/>
      <c r="B114" s="158"/>
      <c r="C114" s="158"/>
      <c r="D114" s="158"/>
      <c r="E114" s="159"/>
      <c r="F114" s="160"/>
      <c r="G114" s="207"/>
      <c r="H114" s="208"/>
      <c r="I114" s="208"/>
      <c r="J114" s="208"/>
      <c r="K114" s="209"/>
      <c r="L114" s="165"/>
      <c r="M114" s="166"/>
      <c r="N114" s="210"/>
    </row>
    <row r="115" spans="1:14" ht="15" customHeight="1" x14ac:dyDescent="0.25">
      <c r="A115" s="174" t="s">
        <v>350</v>
      </c>
      <c r="B115" s="174" t="s">
        <v>356</v>
      </c>
      <c r="C115" s="192"/>
      <c r="D115" s="192"/>
      <c r="E115" s="192"/>
      <c r="F115" s="204"/>
      <c r="G115" s="205" t="s">
        <v>328</v>
      </c>
      <c r="H115" s="184"/>
      <c r="I115" s="184"/>
      <c r="J115" s="184"/>
      <c r="K115" s="185"/>
      <c r="L115" s="188"/>
      <c r="M115" s="185"/>
      <c r="N115" s="187" t="s">
        <v>781</v>
      </c>
    </row>
    <row r="116" spans="1:14" ht="15" customHeight="1" x14ac:dyDescent="0.25">
      <c r="A116" s="174" t="s">
        <v>350</v>
      </c>
      <c r="B116" s="174" t="s">
        <v>356</v>
      </c>
      <c r="C116" s="174" t="s">
        <v>387</v>
      </c>
      <c r="D116" s="190"/>
      <c r="E116" s="190"/>
      <c r="F116" s="189"/>
      <c r="G116" s="193" t="s">
        <v>43</v>
      </c>
      <c r="H116" s="184"/>
      <c r="I116" s="184"/>
      <c r="J116" s="184"/>
      <c r="K116" s="185"/>
      <c r="L116" s="188"/>
      <c r="M116" s="185"/>
      <c r="N116" s="187"/>
    </row>
    <row r="117" spans="1:14" ht="15" customHeight="1" x14ac:dyDescent="0.25">
      <c r="A117" s="176" t="s">
        <v>350</v>
      </c>
      <c r="B117" s="176" t="s">
        <v>356</v>
      </c>
      <c r="C117" s="176" t="s">
        <v>387</v>
      </c>
      <c r="D117" s="176" t="s">
        <v>387</v>
      </c>
      <c r="E117" s="192"/>
      <c r="F117" s="204"/>
      <c r="G117" s="206" t="s">
        <v>289</v>
      </c>
      <c r="H117" s="184">
        <v>40</v>
      </c>
      <c r="I117" s="184">
        <v>60</v>
      </c>
      <c r="J117" s="184">
        <f>(I117+H117)/ 2</f>
        <v>50</v>
      </c>
      <c r="K117" s="185" t="s">
        <v>49</v>
      </c>
      <c r="L117" s="188">
        <v>1</v>
      </c>
      <c r="M117" s="185" t="s">
        <v>48</v>
      </c>
      <c r="N117" s="186"/>
    </row>
    <row r="118" spans="1:14" ht="29.25" customHeight="1" x14ac:dyDescent="0.25">
      <c r="A118" s="176" t="s">
        <v>350</v>
      </c>
      <c r="B118" s="176" t="s">
        <v>356</v>
      </c>
      <c r="C118" s="176" t="s">
        <v>387</v>
      </c>
      <c r="D118" s="176" t="s">
        <v>350</v>
      </c>
      <c r="E118" s="192"/>
      <c r="F118" s="204"/>
      <c r="G118" s="206" t="s">
        <v>290</v>
      </c>
      <c r="H118" s="184">
        <v>15</v>
      </c>
      <c r="I118" s="184">
        <v>30</v>
      </c>
      <c r="J118" s="184">
        <f>(I118+H118)/ 2</f>
        <v>22.5</v>
      </c>
      <c r="K118" s="185" t="s">
        <v>49</v>
      </c>
      <c r="L118" s="188">
        <v>1</v>
      </c>
      <c r="M118" s="185" t="s">
        <v>48</v>
      </c>
      <c r="N118" s="191" t="s">
        <v>265</v>
      </c>
    </row>
    <row r="119" spans="1:14" ht="15" customHeight="1" x14ac:dyDescent="0.25">
      <c r="A119" s="176" t="s">
        <v>350</v>
      </c>
      <c r="B119" s="176" t="s">
        <v>356</v>
      </c>
      <c r="C119" s="176" t="s">
        <v>387</v>
      </c>
      <c r="D119" s="176" t="s">
        <v>351</v>
      </c>
      <c r="E119" s="192"/>
      <c r="F119" s="204"/>
      <c r="G119" s="206" t="s">
        <v>151</v>
      </c>
      <c r="H119" s="184">
        <v>30</v>
      </c>
      <c r="I119" s="184">
        <v>60</v>
      </c>
      <c r="J119" s="184">
        <f>(I119+H119)/ 2</f>
        <v>45</v>
      </c>
      <c r="K119" s="185" t="s">
        <v>49</v>
      </c>
      <c r="L119" s="188">
        <v>1</v>
      </c>
      <c r="M119" s="185" t="s">
        <v>48</v>
      </c>
      <c r="N119" s="186"/>
    </row>
    <row r="120" spans="1:14" ht="21.75" customHeight="1" x14ac:dyDescent="0.25">
      <c r="A120" s="176" t="s">
        <v>350</v>
      </c>
      <c r="B120" s="176" t="s">
        <v>356</v>
      </c>
      <c r="C120" s="176" t="s">
        <v>387</v>
      </c>
      <c r="D120" s="176" t="s">
        <v>352</v>
      </c>
      <c r="E120" s="192"/>
      <c r="F120" s="204"/>
      <c r="G120" s="206" t="s">
        <v>339</v>
      </c>
      <c r="H120" s="184">
        <v>20</v>
      </c>
      <c r="I120" s="184">
        <v>20</v>
      </c>
      <c r="J120" s="184">
        <f>(I120+H120)/ 2</f>
        <v>20</v>
      </c>
      <c r="K120" s="185" t="s">
        <v>49</v>
      </c>
      <c r="L120" s="188">
        <v>1</v>
      </c>
      <c r="M120" s="185" t="s">
        <v>48</v>
      </c>
      <c r="N120" s="206"/>
    </row>
    <row r="121" spans="1:14" ht="15" customHeight="1" x14ac:dyDescent="0.25">
      <c r="A121" s="174" t="s">
        <v>350</v>
      </c>
      <c r="B121" s="174" t="s">
        <v>356</v>
      </c>
      <c r="C121" s="174" t="s">
        <v>350</v>
      </c>
      <c r="D121" s="190"/>
      <c r="E121" s="190"/>
      <c r="F121" s="189"/>
      <c r="G121" s="236" t="s">
        <v>320</v>
      </c>
      <c r="H121" s="184"/>
      <c r="I121" s="184"/>
      <c r="J121" s="184"/>
      <c r="K121" s="185"/>
      <c r="L121" s="188"/>
      <c r="M121" s="185"/>
      <c r="N121" s="186"/>
    </row>
    <row r="122" spans="1:14" ht="30" customHeight="1" x14ac:dyDescent="0.25">
      <c r="A122" s="176" t="s">
        <v>350</v>
      </c>
      <c r="B122" s="176" t="s">
        <v>356</v>
      </c>
      <c r="C122" s="176" t="s">
        <v>350</v>
      </c>
      <c r="D122" s="176" t="s">
        <v>387</v>
      </c>
      <c r="E122" s="190"/>
      <c r="F122" s="189"/>
      <c r="G122" s="191" t="s">
        <v>318</v>
      </c>
      <c r="H122" s="184">
        <v>30</v>
      </c>
      <c r="I122" s="184">
        <v>50</v>
      </c>
      <c r="J122" s="184">
        <f>(I122+H122)/ 2</f>
        <v>40</v>
      </c>
      <c r="K122" s="185" t="s">
        <v>346</v>
      </c>
      <c r="L122" s="188">
        <v>1</v>
      </c>
      <c r="M122" s="185" t="s">
        <v>48</v>
      </c>
      <c r="N122" s="191" t="s">
        <v>270</v>
      </c>
    </row>
    <row r="123" spans="1:14" ht="30" customHeight="1" x14ac:dyDescent="0.25">
      <c r="A123" s="176" t="s">
        <v>350</v>
      </c>
      <c r="B123" s="176" t="s">
        <v>356</v>
      </c>
      <c r="C123" s="176" t="s">
        <v>350</v>
      </c>
      <c r="D123" s="176" t="s">
        <v>350</v>
      </c>
      <c r="E123" s="190"/>
      <c r="F123" s="189"/>
      <c r="G123" s="191" t="s">
        <v>319</v>
      </c>
      <c r="H123" s="184">
        <v>20</v>
      </c>
      <c r="I123" s="184">
        <v>40</v>
      </c>
      <c r="J123" s="184">
        <f>(I123+H123)/ 2</f>
        <v>30</v>
      </c>
      <c r="K123" s="185" t="s">
        <v>346</v>
      </c>
      <c r="L123" s="188">
        <v>1</v>
      </c>
      <c r="M123" s="185" t="s">
        <v>48</v>
      </c>
      <c r="N123" s="191" t="s">
        <v>271</v>
      </c>
    </row>
    <row r="124" spans="1:14" ht="30" customHeight="1" x14ac:dyDescent="0.25">
      <c r="A124" s="176" t="s">
        <v>350</v>
      </c>
      <c r="B124" s="176" t="s">
        <v>356</v>
      </c>
      <c r="C124" s="176" t="s">
        <v>350</v>
      </c>
      <c r="D124" s="176" t="s">
        <v>351</v>
      </c>
      <c r="E124" s="190"/>
      <c r="F124" s="189"/>
      <c r="G124" s="191" t="s">
        <v>1398</v>
      </c>
      <c r="H124" s="184">
        <v>20</v>
      </c>
      <c r="I124" s="184">
        <v>40</v>
      </c>
      <c r="J124" s="184">
        <f>(I124+H124)/ 2</f>
        <v>30</v>
      </c>
      <c r="K124" s="185" t="s">
        <v>346</v>
      </c>
      <c r="L124" s="188">
        <v>1</v>
      </c>
      <c r="M124" s="185" t="s">
        <v>48</v>
      </c>
      <c r="N124" s="191" t="s">
        <v>1119</v>
      </c>
    </row>
    <row r="125" spans="1:14" ht="30" customHeight="1" x14ac:dyDescent="0.25">
      <c r="A125" s="176" t="s">
        <v>350</v>
      </c>
      <c r="B125" s="176" t="s">
        <v>356</v>
      </c>
      <c r="C125" s="176" t="s">
        <v>350</v>
      </c>
      <c r="D125" s="176" t="s">
        <v>352</v>
      </c>
      <c r="E125" s="190"/>
      <c r="F125" s="189"/>
      <c r="G125" s="191" t="s">
        <v>639</v>
      </c>
      <c r="H125" s="184">
        <v>20</v>
      </c>
      <c r="I125" s="184">
        <v>30</v>
      </c>
      <c r="J125" s="184">
        <f>(I125+H125)/ 2</f>
        <v>25</v>
      </c>
      <c r="K125" s="185" t="s">
        <v>346</v>
      </c>
      <c r="L125" s="188">
        <v>1</v>
      </c>
      <c r="M125" s="185" t="s">
        <v>48</v>
      </c>
      <c r="N125" s="191" t="s">
        <v>640</v>
      </c>
    </row>
    <row r="126" spans="1:14" ht="15" customHeight="1" x14ac:dyDescent="0.25">
      <c r="A126" s="174" t="s">
        <v>350</v>
      </c>
      <c r="B126" s="174" t="s">
        <v>356</v>
      </c>
      <c r="C126" s="174" t="s">
        <v>351</v>
      </c>
      <c r="D126" s="190"/>
      <c r="E126" s="190"/>
      <c r="F126" s="189"/>
      <c r="G126" s="193" t="s">
        <v>44</v>
      </c>
      <c r="H126" s="184"/>
      <c r="I126" s="184"/>
      <c r="J126" s="184"/>
      <c r="K126" s="185"/>
      <c r="L126" s="188"/>
      <c r="M126" s="185"/>
      <c r="N126" s="186"/>
    </row>
    <row r="127" spans="1:14" ht="15" customHeight="1" x14ac:dyDescent="0.25">
      <c r="A127" s="176" t="s">
        <v>350</v>
      </c>
      <c r="B127" s="176" t="s">
        <v>356</v>
      </c>
      <c r="C127" s="176" t="s">
        <v>351</v>
      </c>
      <c r="D127" s="176" t="s">
        <v>387</v>
      </c>
      <c r="E127" s="190"/>
      <c r="F127" s="189"/>
      <c r="G127" s="191" t="s">
        <v>45</v>
      </c>
      <c r="H127" s="184">
        <v>500</v>
      </c>
      <c r="I127" s="184">
        <v>550</v>
      </c>
      <c r="J127" s="184">
        <f>(I127+H127)/ 2</f>
        <v>525</v>
      </c>
      <c r="K127" s="185" t="s">
        <v>215</v>
      </c>
      <c r="L127" s="188">
        <v>1</v>
      </c>
      <c r="M127" s="185" t="s">
        <v>48</v>
      </c>
      <c r="N127" s="186"/>
    </row>
    <row r="128" spans="1:14" ht="15" customHeight="1" x14ac:dyDescent="0.25">
      <c r="A128" s="176" t="s">
        <v>350</v>
      </c>
      <c r="B128" s="176" t="s">
        <v>356</v>
      </c>
      <c r="C128" s="176" t="s">
        <v>351</v>
      </c>
      <c r="D128" s="176" t="s">
        <v>350</v>
      </c>
      <c r="E128" s="190"/>
      <c r="F128" s="189"/>
      <c r="G128" s="191" t="s">
        <v>45</v>
      </c>
      <c r="H128" s="184">
        <v>100</v>
      </c>
      <c r="I128" s="184">
        <v>100</v>
      </c>
      <c r="J128" s="184">
        <f>(I128+H128)/ 2</f>
        <v>100</v>
      </c>
      <c r="K128" s="185" t="s">
        <v>49</v>
      </c>
      <c r="L128" s="188">
        <v>1</v>
      </c>
      <c r="M128" s="185" t="s">
        <v>48</v>
      </c>
      <c r="N128" s="186"/>
    </row>
    <row r="129" spans="1:14" ht="15" customHeight="1" x14ac:dyDescent="0.25">
      <c r="A129" s="174" t="s">
        <v>350</v>
      </c>
      <c r="B129" s="174" t="s">
        <v>356</v>
      </c>
      <c r="C129" s="174" t="s">
        <v>352</v>
      </c>
      <c r="D129" s="190"/>
      <c r="E129" s="190"/>
      <c r="F129" s="189"/>
      <c r="G129" s="193" t="s">
        <v>321</v>
      </c>
      <c r="H129" s="184"/>
      <c r="I129" s="184"/>
      <c r="J129" s="184"/>
      <c r="K129" s="185"/>
      <c r="L129" s="188"/>
      <c r="M129" s="185"/>
      <c r="N129" s="186"/>
    </row>
    <row r="130" spans="1:14" ht="15" customHeight="1" x14ac:dyDescent="0.25">
      <c r="A130" s="176" t="s">
        <v>350</v>
      </c>
      <c r="B130" s="176" t="s">
        <v>356</v>
      </c>
      <c r="C130" s="176" t="s">
        <v>352</v>
      </c>
      <c r="D130" s="176" t="s">
        <v>387</v>
      </c>
      <c r="E130" s="190"/>
      <c r="F130" s="189"/>
      <c r="G130" s="191" t="s">
        <v>322</v>
      </c>
      <c r="H130" s="184">
        <v>500</v>
      </c>
      <c r="I130" s="184">
        <v>550</v>
      </c>
      <c r="J130" s="184">
        <f>(I130+H130)/ 2</f>
        <v>525</v>
      </c>
      <c r="K130" s="185" t="s">
        <v>215</v>
      </c>
      <c r="L130" s="188">
        <v>1</v>
      </c>
      <c r="M130" s="185" t="s">
        <v>48</v>
      </c>
      <c r="N130" s="186"/>
    </row>
    <row r="131" spans="1:14" ht="15" customHeight="1" x14ac:dyDescent="0.25">
      <c r="A131" s="176" t="s">
        <v>350</v>
      </c>
      <c r="B131" s="176" t="s">
        <v>356</v>
      </c>
      <c r="C131" s="176" t="s">
        <v>352</v>
      </c>
      <c r="D131" s="176" t="s">
        <v>350</v>
      </c>
      <c r="E131" s="190"/>
      <c r="F131" s="189"/>
      <c r="G131" s="191" t="s">
        <v>323</v>
      </c>
      <c r="H131" s="184">
        <v>250</v>
      </c>
      <c r="I131" s="184">
        <v>300</v>
      </c>
      <c r="J131" s="184">
        <f>(I131+H131)/ 2</f>
        <v>275</v>
      </c>
      <c r="K131" s="185" t="s">
        <v>215</v>
      </c>
      <c r="L131" s="188">
        <v>1</v>
      </c>
      <c r="M131" s="185" t="s">
        <v>48</v>
      </c>
      <c r="N131" s="186"/>
    </row>
    <row r="132" spans="1:14" ht="15" customHeight="1" x14ac:dyDescent="0.25">
      <c r="A132" s="158"/>
      <c r="B132" s="158"/>
      <c r="C132" s="158"/>
      <c r="D132" s="158"/>
      <c r="E132" s="159"/>
      <c r="F132" s="160"/>
      <c r="G132" s="207"/>
      <c r="H132" s="208"/>
      <c r="I132" s="208"/>
      <c r="J132" s="208"/>
      <c r="K132" s="209"/>
      <c r="L132" s="165"/>
      <c r="M132" s="166"/>
      <c r="N132" s="210"/>
    </row>
    <row r="133" spans="1:14" ht="15" customHeight="1" x14ac:dyDescent="0.25">
      <c r="A133" s="174" t="s">
        <v>350</v>
      </c>
      <c r="B133" s="174" t="s">
        <v>359</v>
      </c>
      <c r="C133" s="237"/>
      <c r="D133" s="238"/>
      <c r="E133" s="238"/>
      <c r="F133" s="239"/>
      <c r="G133" s="193" t="s">
        <v>21</v>
      </c>
      <c r="H133" s="184"/>
      <c r="I133" s="184"/>
      <c r="J133" s="184"/>
      <c r="K133" s="186"/>
      <c r="L133" s="188"/>
      <c r="M133" s="185"/>
      <c r="N133" s="186"/>
    </row>
    <row r="134" spans="1:14" ht="15" customHeight="1" x14ac:dyDescent="0.25">
      <c r="A134" s="174" t="s">
        <v>350</v>
      </c>
      <c r="B134" s="174" t="s">
        <v>359</v>
      </c>
      <c r="C134" s="174" t="s">
        <v>387</v>
      </c>
      <c r="D134" s="238"/>
      <c r="E134" s="238"/>
      <c r="F134" s="239"/>
      <c r="G134" s="193" t="s">
        <v>811</v>
      </c>
      <c r="H134" s="184"/>
      <c r="I134" s="184"/>
      <c r="J134" s="184"/>
      <c r="K134" s="186"/>
      <c r="L134" s="188"/>
      <c r="M134" s="185"/>
      <c r="N134" s="186"/>
    </row>
    <row r="135" spans="1:14" ht="30" customHeight="1" x14ac:dyDescent="0.25">
      <c r="A135" s="176" t="s">
        <v>350</v>
      </c>
      <c r="B135" s="176" t="s">
        <v>359</v>
      </c>
      <c r="C135" s="176" t="s">
        <v>387</v>
      </c>
      <c r="D135" s="176" t="s">
        <v>387</v>
      </c>
      <c r="E135" s="190"/>
      <c r="F135" s="189"/>
      <c r="G135" s="191" t="s">
        <v>46</v>
      </c>
      <c r="H135" s="202">
        <v>130</v>
      </c>
      <c r="I135" s="202">
        <v>140</v>
      </c>
      <c r="J135" s="202">
        <f>(I135+H135)/ 2</f>
        <v>135</v>
      </c>
      <c r="K135" s="110" t="s">
        <v>49</v>
      </c>
      <c r="L135" s="117">
        <v>8</v>
      </c>
      <c r="M135" s="185" t="s">
        <v>48</v>
      </c>
      <c r="N135" s="191"/>
    </row>
    <row r="136" spans="1:14" ht="15" customHeight="1" x14ac:dyDescent="0.25">
      <c r="A136" s="158"/>
      <c r="B136" s="158"/>
      <c r="C136" s="158"/>
      <c r="D136" s="158"/>
      <c r="E136" s="159"/>
      <c r="F136" s="160"/>
      <c r="G136" s="207"/>
      <c r="H136" s="208"/>
      <c r="I136" s="208"/>
      <c r="J136" s="208"/>
      <c r="K136" s="209"/>
      <c r="L136" s="165"/>
      <c r="M136" s="166"/>
      <c r="N136" s="210"/>
    </row>
    <row r="137" spans="1:14" ht="15" customHeight="1" x14ac:dyDescent="0.25">
      <c r="A137" s="174" t="s">
        <v>350</v>
      </c>
      <c r="B137" s="174" t="s">
        <v>360</v>
      </c>
      <c r="C137" s="237"/>
      <c r="D137" s="238"/>
      <c r="E137" s="238"/>
      <c r="F137" s="239"/>
      <c r="G137" s="193" t="s">
        <v>329</v>
      </c>
      <c r="H137" s="202"/>
      <c r="I137" s="202"/>
      <c r="J137" s="202"/>
      <c r="K137" s="203"/>
      <c r="L137" s="117"/>
      <c r="M137" s="185"/>
      <c r="N137" s="186"/>
    </row>
    <row r="138" spans="1:14" ht="15" customHeight="1" x14ac:dyDescent="0.25">
      <c r="A138" s="174" t="s">
        <v>350</v>
      </c>
      <c r="B138" s="174" t="s">
        <v>360</v>
      </c>
      <c r="C138" s="174" t="s">
        <v>387</v>
      </c>
      <c r="D138" s="192"/>
      <c r="E138" s="190"/>
      <c r="F138" s="189"/>
      <c r="G138" s="193" t="s">
        <v>276</v>
      </c>
      <c r="H138" s="202"/>
      <c r="I138" s="202"/>
      <c r="J138" s="202"/>
      <c r="K138" s="110"/>
      <c r="L138" s="117"/>
      <c r="M138" s="185"/>
      <c r="N138" s="186"/>
    </row>
    <row r="139" spans="1:14" ht="30" customHeight="1" x14ac:dyDescent="0.25">
      <c r="A139" s="176" t="s">
        <v>350</v>
      </c>
      <c r="B139" s="176" t="s">
        <v>360</v>
      </c>
      <c r="C139" s="176" t="s">
        <v>387</v>
      </c>
      <c r="D139" s="176" t="s">
        <v>387</v>
      </c>
      <c r="E139" s="190"/>
      <c r="F139" s="189"/>
      <c r="G139" s="191" t="s">
        <v>277</v>
      </c>
      <c r="H139" s="202">
        <v>1</v>
      </c>
      <c r="I139" s="202">
        <v>1.25</v>
      </c>
      <c r="J139" s="202">
        <f>(I139+H139)/ 2</f>
        <v>1.125</v>
      </c>
      <c r="K139" s="110" t="s">
        <v>50</v>
      </c>
      <c r="L139" s="117">
        <v>1</v>
      </c>
      <c r="M139" s="185" t="s">
        <v>48</v>
      </c>
      <c r="N139" s="191" t="s">
        <v>278</v>
      </c>
    </row>
    <row r="140" spans="1:14" ht="30" customHeight="1" x14ac:dyDescent="0.25">
      <c r="A140" s="176" t="s">
        <v>350</v>
      </c>
      <c r="B140" s="176" t="s">
        <v>360</v>
      </c>
      <c r="C140" s="176" t="s">
        <v>387</v>
      </c>
      <c r="D140" s="176" t="s">
        <v>350</v>
      </c>
      <c r="E140" s="190"/>
      <c r="F140" s="189"/>
      <c r="G140" s="191" t="s">
        <v>279</v>
      </c>
      <c r="H140" s="202">
        <v>0.75</v>
      </c>
      <c r="I140" s="202">
        <v>1.25</v>
      </c>
      <c r="J140" s="202">
        <f>(I140+H140)/ 2</f>
        <v>1</v>
      </c>
      <c r="K140" s="110" t="s">
        <v>50</v>
      </c>
      <c r="L140" s="117">
        <v>1</v>
      </c>
      <c r="M140" s="185" t="s">
        <v>48</v>
      </c>
      <c r="N140" s="191" t="s">
        <v>278</v>
      </c>
    </row>
    <row r="141" spans="1:14" ht="15" customHeight="1" x14ac:dyDescent="0.25">
      <c r="A141" s="174" t="s">
        <v>350</v>
      </c>
      <c r="B141" s="174" t="s">
        <v>360</v>
      </c>
      <c r="C141" s="174" t="s">
        <v>350</v>
      </c>
      <c r="D141" s="240"/>
      <c r="E141" s="241"/>
      <c r="F141" s="242"/>
      <c r="G141" s="236" t="s">
        <v>340</v>
      </c>
      <c r="H141" s="202"/>
      <c r="I141" s="202"/>
      <c r="J141" s="202"/>
      <c r="K141" s="110"/>
      <c r="L141" s="117"/>
      <c r="M141" s="243"/>
      <c r="N141" s="223"/>
    </row>
    <row r="142" spans="1:14" ht="15" customHeight="1" x14ac:dyDescent="0.25">
      <c r="A142" s="176" t="s">
        <v>350</v>
      </c>
      <c r="B142" s="176" t="s">
        <v>360</v>
      </c>
      <c r="C142" s="176" t="s">
        <v>350</v>
      </c>
      <c r="D142" s="176" t="s">
        <v>387</v>
      </c>
      <c r="E142" s="216"/>
      <c r="F142" s="244"/>
      <c r="G142" s="191" t="s">
        <v>341</v>
      </c>
      <c r="H142" s="202">
        <v>13</v>
      </c>
      <c r="I142" s="202">
        <v>14</v>
      </c>
      <c r="J142" s="202">
        <f>(I142+H142)/ 2</f>
        <v>13.5</v>
      </c>
      <c r="K142" s="110" t="s">
        <v>50</v>
      </c>
      <c r="L142" s="117">
        <v>8</v>
      </c>
      <c r="M142" s="245" t="s">
        <v>48</v>
      </c>
      <c r="N142" s="229" t="s">
        <v>342</v>
      </c>
    </row>
    <row r="143" spans="1:14" ht="15" customHeight="1" x14ac:dyDescent="0.25">
      <c r="A143" s="176" t="s">
        <v>350</v>
      </c>
      <c r="B143" s="176" t="s">
        <v>360</v>
      </c>
      <c r="C143" s="176" t="s">
        <v>350</v>
      </c>
      <c r="D143" s="176" t="s">
        <v>350</v>
      </c>
      <c r="E143" s="216"/>
      <c r="F143" s="244"/>
      <c r="G143" s="191" t="s">
        <v>343</v>
      </c>
      <c r="H143" s="202">
        <v>13</v>
      </c>
      <c r="I143" s="202">
        <v>14</v>
      </c>
      <c r="J143" s="202">
        <f>(I143+H143)/ 2</f>
        <v>13.5</v>
      </c>
      <c r="K143" s="110" t="s">
        <v>50</v>
      </c>
      <c r="L143" s="117">
        <v>8</v>
      </c>
      <c r="M143" s="245" t="s">
        <v>48</v>
      </c>
      <c r="N143" s="229" t="s">
        <v>342</v>
      </c>
    </row>
    <row r="144" spans="1:14" ht="15" customHeight="1" x14ac:dyDescent="0.25">
      <c r="A144" s="158"/>
      <c r="B144" s="158"/>
      <c r="C144" s="158"/>
      <c r="D144" s="158"/>
      <c r="E144" s="159"/>
      <c r="F144" s="160"/>
      <c r="G144" s="207"/>
      <c r="H144" s="208"/>
      <c r="I144" s="208"/>
      <c r="J144" s="208"/>
      <c r="K144" s="209"/>
      <c r="L144" s="165"/>
      <c r="M144" s="166"/>
      <c r="N144" s="210"/>
    </row>
    <row r="145" spans="1:14" ht="15" customHeight="1" x14ac:dyDescent="0.25">
      <c r="A145" s="174" t="s">
        <v>350</v>
      </c>
      <c r="B145" s="174" t="s">
        <v>361</v>
      </c>
      <c r="C145" s="237"/>
      <c r="D145" s="237"/>
      <c r="E145" s="237"/>
      <c r="F145" s="246"/>
      <c r="G145" s="193" t="s">
        <v>1120</v>
      </c>
      <c r="H145" s="184"/>
      <c r="I145" s="184"/>
      <c r="J145" s="184"/>
      <c r="K145" s="185"/>
      <c r="L145" s="188"/>
      <c r="M145" s="185"/>
      <c r="N145" s="186"/>
    </row>
    <row r="146" spans="1:14" ht="39.75" customHeight="1" x14ac:dyDescent="0.25">
      <c r="A146" s="174" t="s">
        <v>350</v>
      </c>
      <c r="B146" s="174" t="s">
        <v>361</v>
      </c>
      <c r="C146" s="174" t="s">
        <v>387</v>
      </c>
      <c r="D146" s="190"/>
      <c r="E146" s="190"/>
      <c r="F146" s="189"/>
      <c r="G146" s="193" t="s">
        <v>31</v>
      </c>
      <c r="H146" s="184"/>
      <c r="I146" s="184"/>
      <c r="J146" s="184"/>
      <c r="K146" s="185"/>
      <c r="L146" s="188"/>
      <c r="M146" s="185"/>
      <c r="N146" s="191" t="s">
        <v>1127</v>
      </c>
    </row>
    <row r="147" spans="1:14" ht="15" customHeight="1" x14ac:dyDescent="0.25">
      <c r="A147" s="176" t="s">
        <v>350</v>
      </c>
      <c r="B147" s="176" t="s">
        <v>361</v>
      </c>
      <c r="C147" s="176" t="s">
        <v>387</v>
      </c>
      <c r="D147" s="176" t="s">
        <v>387</v>
      </c>
      <c r="E147" s="190"/>
      <c r="F147" s="189"/>
      <c r="G147" s="186" t="s">
        <v>32</v>
      </c>
      <c r="H147" s="184">
        <v>1</v>
      </c>
      <c r="I147" s="184"/>
      <c r="J147" s="184"/>
      <c r="K147" s="185" t="s">
        <v>50</v>
      </c>
      <c r="L147" s="188">
        <v>3.5</v>
      </c>
      <c r="M147" s="185" t="s">
        <v>48</v>
      </c>
      <c r="N147" s="223"/>
    </row>
    <row r="148" spans="1:14" ht="15" customHeight="1" x14ac:dyDescent="0.25">
      <c r="A148" s="176" t="s">
        <v>350</v>
      </c>
      <c r="B148" s="176" t="s">
        <v>361</v>
      </c>
      <c r="C148" s="176" t="s">
        <v>387</v>
      </c>
      <c r="D148" s="176" t="s">
        <v>350</v>
      </c>
      <c r="E148" s="190"/>
      <c r="F148" s="189"/>
      <c r="G148" s="186" t="s">
        <v>33</v>
      </c>
      <c r="H148" s="184">
        <v>1</v>
      </c>
      <c r="I148" s="184"/>
      <c r="J148" s="184"/>
      <c r="K148" s="185" t="s">
        <v>50</v>
      </c>
      <c r="L148" s="188">
        <v>4.5</v>
      </c>
      <c r="M148" s="185" t="s">
        <v>48</v>
      </c>
      <c r="N148" s="223"/>
    </row>
    <row r="149" spans="1:14" ht="15" customHeight="1" x14ac:dyDescent="0.25">
      <c r="A149" s="176" t="s">
        <v>350</v>
      </c>
      <c r="B149" s="176" t="s">
        <v>361</v>
      </c>
      <c r="C149" s="176" t="s">
        <v>387</v>
      </c>
      <c r="D149" s="176" t="s">
        <v>351</v>
      </c>
      <c r="E149" s="190"/>
      <c r="F149" s="189"/>
      <c r="G149" s="186" t="s">
        <v>34</v>
      </c>
      <c r="H149" s="184">
        <v>1</v>
      </c>
      <c r="I149" s="184"/>
      <c r="J149" s="184"/>
      <c r="K149" s="185" t="s">
        <v>50</v>
      </c>
      <c r="L149" s="188">
        <v>4.5</v>
      </c>
      <c r="M149" s="185" t="s">
        <v>48</v>
      </c>
      <c r="N149" s="223"/>
    </row>
    <row r="150" spans="1:14" ht="15" customHeight="1" x14ac:dyDescent="0.25">
      <c r="A150" s="176" t="s">
        <v>350</v>
      </c>
      <c r="B150" s="176" t="s">
        <v>361</v>
      </c>
      <c r="C150" s="176" t="s">
        <v>387</v>
      </c>
      <c r="D150" s="176" t="s">
        <v>352</v>
      </c>
      <c r="E150" s="190"/>
      <c r="F150" s="189"/>
      <c r="G150" s="186" t="s">
        <v>35</v>
      </c>
      <c r="H150" s="184">
        <v>1</v>
      </c>
      <c r="I150" s="184"/>
      <c r="J150" s="184"/>
      <c r="K150" s="185" t="s">
        <v>50</v>
      </c>
      <c r="L150" s="188">
        <v>5.5</v>
      </c>
      <c r="M150" s="185" t="s">
        <v>48</v>
      </c>
      <c r="N150" s="223"/>
    </row>
    <row r="151" spans="1:14" ht="15" customHeight="1" x14ac:dyDescent="0.25">
      <c r="A151" s="174" t="s">
        <v>350</v>
      </c>
      <c r="B151" s="174" t="s">
        <v>361</v>
      </c>
      <c r="C151" s="174" t="s">
        <v>350</v>
      </c>
      <c r="D151" s="190"/>
      <c r="E151" s="190"/>
      <c r="F151" s="189"/>
      <c r="G151" s="193" t="s">
        <v>36</v>
      </c>
      <c r="H151" s="184"/>
      <c r="I151" s="184"/>
      <c r="J151" s="184"/>
      <c r="K151" s="185"/>
      <c r="L151" s="188"/>
      <c r="M151" s="185"/>
      <c r="N151" s="186" t="s">
        <v>1124</v>
      </c>
    </row>
    <row r="152" spans="1:14" ht="15" customHeight="1" x14ac:dyDescent="0.25">
      <c r="A152" s="176" t="s">
        <v>350</v>
      </c>
      <c r="B152" s="176" t="s">
        <v>361</v>
      </c>
      <c r="C152" s="176" t="s">
        <v>350</v>
      </c>
      <c r="D152" s="176" t="s">
        <v>387</v>
      </c>
      <c r="E152" s="190"/>
      <c r="F152" s="189"/>
      <c r="G152" s="186" t="s">
        <v>37</v>
      </c>
      <c r="H152" s="184">
        <v>1</v>
      </c>
      <c r="I152" s="184"/>
      <c r="J152" s="184"/>
      <c r="K152" s="185" t="s">
        <v>50</v>
      </c>
      <c r="L152" s="188">
        <v>2.5</v>
      </c>
      <c r="M152" s="185" t="s">
        <v>48</v>
      </c>
      <c r="N152" s="223"/>
    </row>
    <row r="153" spans="1:14" ht="15" customHeight="1" x14ac:dyDescent="0.25">
      <c r="A153" s="176" t="s">
        <v>350</v>
      </c>
      <c r="B153" s="176" t="s">
        <v>361</v>
      </c>
      <c r="C153" s="176" t="s">
        <v>350</v>
      </c>
      <c r="D153" s="176" t="s">
        <v>350</v>
      </c>
      <c r="E153" s="190"/>
      <c r="F153" s="189"/>
      <c r="G153" s="186" t="s">
        <v>38</v>
      </c>
      <c r="H153" s="184">
        <v>1</v>
      </c>
      <c r="I153" s="184"/>
      <c r="J153" s="184"/>
      <c r="K153" s="185" t="s">
        <v>50</v>
      </c>
      <c r="L153" s="188">
        <v>3</v>
      </c>
      <c r="M153" s="185" t="s">
        <v>48</v>
      </c>
      <c r="N153" s="223"/>
    </row>
    <row r="154" spans="1:14" ht="15" customHeight="1" x14ac:dyDescent="0.25">
      <c r="A154" s="176" t="s">
        <v>350</v>
      </c>
      <c r="B154" s="176" t="s">
        <v>361</v>
      </c>
      <c r="C154" s="176" t="s">
        <v>350</v>
      </c>
      <c r="D154" s="176" t="s">
        <v>351</v>
      </c>
      <c r="E154" s="190"/>
      <c r="F154" s="189"/>
      <c r="G154" s="186" t="s">
        <v>39</v>
      </c>
      <c r="H154" s="184">
        <v>1</v>
      </c>
      <c r="I154" s="184"/>
      <c r="J154" s="184"/>
      <c r="K154" s="185" t="s">
        <v>50</v>
      </c>
      <c r="L154" s="188">
        <v>3.5</v>
      </c>
      <c r="M154" s="185" t="s">
        <v>48</v>
      </c>
      <c r="N154" s="223"/>
    </row>
    <row r="155" spans="1:14" ht="15" customHeight="1" x14ac:dyDescent="0.25">
      <c r="A155" s="176" t="s">
        <v>350</v>
      </c>
      <c r="B155" s="176" t="s">
        <v>361</v>
      </c>
      <c r="C155" s="176" t="s">
        <v>350</v>
      </c>
      <c r="D155" s="176" t="s">
        <v>352</v>
      </c>
      <c r="E155" s="190"/>
      <c r="F155" s="189"/>
      <c r="G155" s="186" t="s">
        <v>40</v>
      </c>
      <c r="H155" s="184">
        <v>1</v>
      </c>
      <c r="I155" s="184"/>
      <c r="J155" s="184"/>
      <c r="K155" s="185" t="s">
        <v>50</v>
      </c>
      <c r="L155" s="188">
        <v>4</v>
      </c>
      <c r="M155" s="185" t="s">
        <v>48</v>
      </c>
      <c r="N155" s="223"/>
    </row>
    <row r="156" spans="1:14" ht="15" customHeight="1" x14ac:dyDescent="0.25">
      <c r="A156" s="176" t="s">
        <v>350</v>
      </c>
      <c r="B156" s="176" t="s">
        <v>361</v>
      </c>
      <c r="C156" s="176" t="s">
        <v>350</v>
      </c>
      <c r="D156" s="176" t="s">
        <v>354</v>
      </c>
      <c r="E156" s="190"/>
      <c r="F156" s="189"/>
      <c r="G156" s="186" t="s">
        <v>41</v>
      </c>
      <c r="H156" s="184">
        <v>1</v>
      </c>
      <c r="I156" s="184"/>
      <c r="J156" s="184"/>
      <c r="K156" s="185" t="s">
        <v>50</v>
      </c>
      <c r="L156" s="188">
        <v>5</v>
      </c>
      <c r="M156" s="185" t="s">
        <v>48</v>
      </c>
      <c r="N156" s="223"/>
    </row>
    <row r="157" spans="1:14" ht="37.5" x14ac:dyDescent="0.25">
      <c r="A157" s="174" t="s">
        <v>350</v>
      </c>
      <c r="B157" s="174" t="s">
        <v>361</v>
      </c>
      <c r="C157" s="174" t="s">
        <v>351</v>
      </c>
      <c r="D157" s="190"/>
      <c r="E157" s="190"/>
      <c r="F157" s="189"/>
      <c r="G157" s="193" t="s">
        <v>22</v>
      </c>
      <c r="H157" s="184"/>
      <c r="I157" s="184"/>
      <c r="J157" s="184"/>
      <c r="K157" s="185"/>
      <c r="L157" s="188"/>
      <c r="M157" s="185"/>
      <c r="N157" s="191" t="s">
        <v>1125</v>
      </c>
    </row>
    <row r="158" spans="1:14" ht="15" customHeight="1" x14ac:dyDescent="0.25">
      <c r="A158" s="176" t="s">
        <v>350</v>
      </c>
      <c r="B158" s="176" t="s">
        <v>361</v>
      </c>
      <c r="C158" s="176" t="s">
        <v>351</v>
      </c>
      <c r="D158" s="176" t="s">
        <v>387</v>
      </c>
      <c r="E158" s="190"/>
      <c r="F158" s="189"/>
      <c r="G158" s="186" t="s">
        <v>23</v>
      </c>
      <c r="H158" s="184">
        <v>1</v>
      </c>
      <c r="I158" s="184"/>
      <c r="J158" s="184"/>
      <c r="K158" s="185" t="s">
        <v>50</v>
      </c>
      <c r="L158" s="188">
        <v>42</v>
      </c>
      <c r="M158" s="185" t="s">
        <v>48</v>
      </c>
      <c r="N158" s="223"/>
    </row>
    <row r="159" spans="1:14" ht="15" customHeight="1" x14ac:dyDescent="0.25">
      <c r="A159" s="176" t="s">
        <v>350</v>
      </c>
      <c r="B159" s="176" t="s">
        <v>361</v>
      </c>
      <c r="C159" s="176" t="s">
        <v>351</v>
      </c>
      <c r="D159" s="176" t="s">
        <v>350</v>
      </c>
      <c r="E159" s="190"/>
      <c r="F159" s="189"/>
      <c r="G159" s="186" t="s">
        <v>24</v>
      </c>
      <c r="H159" s="184">
        <v>1</v>
      </c>
      <c r="I159" s="184"/>
      <c r="J159" s="184"/>
      <c r="K159" s="185" t="s">
        <v>50</v>
      </c>
      <c r="L159" s="188">
        <v>46</v>
      </c>
      <c r="M159" s="185" t="s">
        <v>48</v>
      </c>
      <c r="N159" s="223"/>
    </row>
    <row r="160" spans="1:14" ht="15" customHeight="1" x14ac:dyDescent="0.25">
      <c r="A160" s="176" t="s">
        <v>350</v>
      </c>
      <c r="B160" s="176" t="s">
        <v>361</v>
      </c>
      <c r="C160" s="176" t="s">
        <v>351</v>
      </c>
      <c r="D160" s="176" t="s">
        <v>351</v>
      </c>
      <c r="E160" s="190"/>
      <c r="F160" s="189"/>
      <c r="G160" s="186" t="s">
        <v>25</v>
      </c>
      <c r="H160" s="184">
        <v>1</v>
      </c>
      <c r="I160" s="184"/>
      <c r="J160" s="184"/>
      <c r="K160" s="185" t="s">
        <v>50</v>
      </c>
      <c r="L160" s="188">
        <v>52</v>
      </c>
      <c r="M160" s="185" t="s">
        <v>48</v>
      </c>
      <c r="N160" s="223"/>
    </row>
    <row r="161" spans="1:14" ht="15" customHeight="1" x14ac:dyDescent="0.25">
      <c r="A161" s="176" t="s">
        <v>350</v>
      </c>
      <c r="B161" s="176" t="s">
        <v>361</v>
      </c>
      <c r="C161" s="176" t="s">
        <v>351</v>
      </c>
      <c r="D161" s="176" t="s">
        <v>352</v>
      </c>
      <c r="E161" s="190"/>
      <c r="F161" s="189"/>
      <c r="G161" s="186" t="s">
        <v>26</v>
      </c>
      <c r="H161" s="184">
        <v>1</v>
      </c>
      <c r="I161" s="184"/>
      <c r="J161" s="184"/>
      <c r="K161" s="185" t="s">
        <v>50</v>
      </c>
      <c r="L161" s="188">
        <v>56</v>
      </c>
      <c r="M161" s="185" t="s">
        <v>48</v>
      </c>
      <c r="N161" s="223"/>
    </row>
    <row r="162" spans="1:14" ht="15" customHeight="1" x14ac:dyDescent="0.25">
      <c r="A162" s="176" t="s">
        <v>350</v>
      </c>
      <c r="B162" s="176" t="s">
        <v>361</v>
      </c>
      <c r="C162" s="176" t="s">
        <v>351</v>
      </c>
      <c r="D162" s="176" t="s">
        <v>354</v>
      </c>
      <c r="E162" s="190"/>
      <c r="F162" s="189"/>
      <c r="G162" s="186" t="s">
        <v>27</v>
      </c>
      <c r="H162" s="184">
        <v>1</v>
      </c>
      <c r="I162" s="184"/>
      <c r="J162" s="184"/>
      <c r="K162" s="185" t="s">
        <v>50</v>
      </c>
      <c r="L162" s="188">
        <v>60</v>
      </c>
      <c r="M162" s="185" t="s">
        <v>48</v>
      </c>
      <c r="N162" s="223"/>
    </row>
    <row r="163" spans="1:14" ht="15" customHeight="1" x14ac:dyDescent="0.25">
      <c r="A163" s="176" t="s">
        <v>350</v>
      </c>
      <c r="B163" s="190" t="str">
        <f t="shared" ref="B163" si="6">B$145</f>
        <v>09</v>
      </c>
      <c r="C163" s="190" t="str">
        <f t="shared" ref="C163" si="7">C$157</f>
        <v>03</v>
      </c>
      <c r="D163" s="176" t="s">
        <v>356</v>
      </c>
      <c r="E163" s="190"/>
      <c r="F163" s="189"/>
      <c r="G163" s="186" t="s">
        <v>28</v>
      </c>
      <c r="H163" s="184">
        <v>1</v>
      </c>
      <c r="I163" s="184"/>
      <c r="J163" s="184"/>
      <c r="K163" s="185" t="s">
        <v>50</v>
      </c>
      <c r="L163" s="188">
        <v>77</v>
      </c>
      <c r="M163" s="185" t="s">
        <v>48</v>
      </c>
      <c r="N163" s="223"/>
    </row>
    <row r="164" spans="1:14" ht="37.5" x14ac:dyDescent="0.25">
      <c r="A164" s="174" t="s">
        <v>350</v>
      </c>
      <c r="B164" s="174" t="s">
        <v>361</v>
      </c>
      <c r="C164" s="174" t="s">
        <v>352</v>
      </c>
      <c r="D164" s="192"/>
      <c r="E164" s="190"/>
      <c r="F164" s="189"/>
      <c r="G164" s="193" t="s">
        <v>29</v>
      </c>
      <c r="H164" s="184"/>
      <c r="I164" s="184"/>
      <c r="J164" s="184"/>
      <c r="K164" s="185"/>
      <c r="L164" s="188"/>
      <c r="M164" s="185"/>
      <c r="N164" s="191" t="s">
        <v>1126</v>
      </c>
    </row>
    <row r="165" spans="1:14" ht="15" customHeight="1" x14ac:dyDescent="0.25">
      <c r="A165" s="176" t="s">
        <v>350</v>
      </c>
      <c r="B165" s="176" t="s">
        <v>361</v>
      </c>
      <c r="C165" s="176" t="s">
        <v>352</v>
      </c>
      <c r="D165" s="176" t="s">
        <v>387</v>
      </c>
      <c r="E165" s="190"/>
      <c r="F165" s="189"/>
      <c r="G165" s="186" t="s">
        <v>23</v>
      </c>
      <c r="H165" s="184">
        <v>1</v>
      </c>
      <c r="I165" s="184"/>
      <c r="J165" s="184"/>
      <c r="K165" s="185" t="s">
        <v>50</v>
      </c>
      <c r="L165" s="188">
        <v>36</v>
      </c>
      <c r="M165" s="185" t="s">
        <v>48</v>
      </c>
      <c r="N165" s="223"/>
    </row>
    <row r="166" spans="1:14" ht="15" customHeight="1" x14ac:dyDescent="0.25">
      <c r="A166" s="176" t="s">
        <v>350</v>
      </c>
      <c r="B166" s="176" t="s">
        <v>361</v>
      </c>
      <c r="C166" s="176" t="s">
        <v>352</v>
      </c>
      <c r="D166" s="176" t="s">
        <v>350</v>
      </c>
      <c r="E166" s="190"/>
      <c r="F166" s="189"/>
      <c r="G166" s="186" t="s">
        <v>24</v>
      </c>
      <c r="H166" s="184">
        <v>1</v>
      </c>
      <c r="I166" s="184"/>
      <c r="J166" s="184"/>
      <c r="K166" s="185" t="s">
        <v>50</v>
      </c>
      <c r="L166" s="188">
        <v>38</v>
      </c>
      <c r="M166" s="185" t="s">
        <v>48</v>
      </c>
      <c r="N166" s="223"/>
    </row>
    <row r="167" spans="1:14" ht="15" customHeight="1" x14ac:dyDescent="0.25">
      <c r="A167" s="176" t="s">
        <v>350</v>
      </c>
      <c r="B167" s="176" t="s">
        <v>361</v>
      </c>
      <c r="C167" s="176" t="s">
        <v>352</v>
      </c>
      <c r="D167" s="176" t="s">
        <v>351</v>
      </c>
      <c r="E167" s="190"/>
      <c r="F167" s="189"/>
      <c r="G167" s="186" t="s">
        <v>25</v>
      </c>
      <c r="H167" s="184">
        <v>1</v>
      </c>
      <c r="I167" s="184"/>
      <c r="J167" s="184"/>
      <c r="K167" s="185" t="s">
        <v>50</v>
      </c>
      <c r="L167" s="188">
        <v>44</v>
      </c>
      <c r="M167" s="185" t="s">
        <v>48</v>
      </c>
      <c r="N167" s="223"/>
    </row>
    <row r="168" spans="1:14" ht="15" customHeight="1" x14ac:dyDescent="0.25">
      <c r="A168" s="176" t="s">
        <v>350</v>
      </c>
      <c r="B168" s="176" t="s">
        <v>361</v>
      </c>
      <c r="C168" s="176" t="s">
        <v>352</v>
      </c>
      <c r="D168" s="176" t="s">
        <v>352</v>
      </c>
      <c r="E168" s="190"/>
      <c r="F168" s="189"/>
      <c r="G168" s="186" t="s">
        <v>26</v>
      </c>
      <c r="H168" s="184">
        <v>1</v>
      </c>
      <c r="I168" s="184"/>
      <c r="J168" s="184"/>
      <c r="K168" s="185" t="s">
        <v>50</v>
      </c>
      <c r="L168" s="188">
        <v>48</v>
      </c>
      <c r="M168" s="185" t="s">
        <v>48</v>
      </c>
      <c r="N168" s="223"/>
    </row>
    <row r="169" spans="1:14" ht="15" customHeight="1" x14ac:dyDescent="0.25">
      <c r="A169" s="176" t="s">
        <v>350</v>
      </c>
      <c r="B169" s="176" t="s">
        <v>361</v>
      </c>
      <c r="C169" s="176" t="s">
        <v>352</v>
      </c>
      <c r="D169" s="176" t="s">
        <v>354</v>
      </c>
      <c r="E169" s="190"/>
      <c r="F169" s="189"/>
      <c r="G169" s="186" t="s">
        <v>27</v>
      </c>
      <c r="H169" s="184">
        <v>1</v>
      </c>
      <c r="I169" s="184"/>
      <c r="J169" s="184"/>
      <c r="K169" s="185" t="s">
        <v>50</v>
      </c>
      <c r="L169" s="188">
        <v>52</v>
      </c>
      <c r="M169" s="185" t="s">
        <v>48</v>
      </c>
      <c r="N169" s="223"/>
    </row>
    <row r="170" spans="1:14" ht="15" customHeight="1" x14ac:dyDescent="0.25">
      <c r="A170" s="176" t="s">
        <v>350</v>
      </c>
      <c r="B170" s="176" t="s">
        <v>361</v>
      </c>
      <c r="C170" s="176" t="s">
        <v>352</v>
      </c>
      <c r="D170" s="176" t="s">
        <v>356</v>
      </c>
      <c r="E170" s="190"/>
      <c r="F170" s="189"/>
      <c r="G170" s="186" t="s">
        <v>28</v>
      </c>
      <c r="H170" s="184">
        <v>1</v>
      </c>
      <c r="I170" s="184"/>
      <c r="J170" s="184"/>
      <c r="K170" s="185" t="s">
        <v>50</v>
      </c>
      <c r="L170" s="188">
        <v>67</v>
      </c>
      <c r="M170" s="185" t="s">
        <v>48</v>
      </c>
      <c r="N170" s="223"/>
    </row>
    <row r="171" spans="1:14" ht="37.5" x14ac:dyDescent="0.25">
      <c r="A171" s="174" t="s">
        <v>350</v>
      </c>
      <c r="B171" s="174" t="s">
        <v>361</v>
      </c>
      <c r="C171" s="174" t="s">
        <v>354</v>
      </c>
      <c r="D171" s="192"/>
      <c r="E171" s="190"/>
      <c r="F171" s="189"/>
      <c r="G171" s="193" t="s">
        <v>30</v>
      </c>
      <c r="H171" s="184"/>
      <c r="I171" s="184"/>
      <c r="J171" s="184"/>
      <c r="K171" s="185"/>
      <c r="L171" s="188"/>
      <c r="M171" s="185"/>
      <c r="N171" s="199" t="s">
        <v>1399</v>
      </c>
    </row>
    <row r="172" spans="1:14" ht="15" customHeight="1" x14ac:dyDescent="0.25">
      <c r="A172" s="176" t="s">
        <v>350</v>
      </c>
      <c r="B172" s="176" t="s">
        <v>361</v>
      </c>
      <c r="C172" s="176" t="s">
        <v>354</v>
      </c>
      <c r="D172" s="176" t="s">
        <v>387</v>
      </c>
      <c r="E172" s="190"/>
      <c r="F172" s="189"/>
      <c r="G172" s="186" t="s">
        <v>23</v>
      </c>
      <c r="H172" s="184">
        <v>1</v>
      </c>
      <c r="I172" s="184"/>
      <c r="J172" s="184"/>
      <c r="K172" s="185" t="s">
        <v>50</v>
      </c>
      <c r="L172" s="188">
        <v>27</v>
      </c>
      <c r="M172" s="185" t="s">
        <v>48</v>
      </c>
      <c r="N172" s="223"/>
    </row>
    <row r="173" spans="1:14" ht="15" customHeight="1" x14ac:dyDescent="0.25">
      <c r="A173" s="176" t="s">
        <v>350</v>
      </c>
      <c r="B173" s="176" t="s">
        <v>361</v>
      </c>
      <c r="C173" s="176" t="s">
        <v>354</v>
      </c>
      <c r="D173" s="176" t="s">
        <v>350</v>
      </c>
      <c r="E173" s="190"/>
      <c r="F173" s="189"/>
      <c r="G173" s="186" t="s">
        <v>24</v>
      </c>
      <c r="H173" s="184">
        <v>1</v>
      </c>
      <c r="I173" s="184"/>
      <c r="J173" s="184"/>
      <c r="K173" s="185" t="s">
        <v>50</v>
      </c>
      <c r="L173" s="188">
        <v>30</v>
      </c>
      <c r="M173" s="185" t="s">
        <v>48</v>
      </c>
      <c r="N173" s="223"/>
    </row>
    <row r="174" spans="1:14" ht="15" customHeight="1" x14ac:dyDescent="0.25">
      <c r="A174" s="176" t="s">
        <v>350</v>
      </c>
      <c r="B174" s="176" t="s">
        <v>361</v>
      </c>
      <c r="C174" s="176" t="s">
        <v>354</v>
      </c>
      <c r="D174" s="176" t="s">
        <v>351</v>
      </c>
      <c r="E174" s="190"/>
      <c r="F174" s="189"/>
      <c r="G174" s="186" t="s">
        <v>25</v>
      </c>
      <c r="H174" s="184">
        <v>1</v>
      </c>
      <c r="I174" s="184"/>
      <c r="J174" s="184"/>
      <c r="K174" s="185" t="s">
        <v>50</v>
      </c>
      <c r="L174" s="188">
        <v>36</v>
      </c>
      <c r="M174" s="185" t="s">
        <v>48</v>
      </c>
      <c r="N174" s="223"/>
    </row>
    <row r="175" spans="1:14" ht="15" customHeight="1" x14ac:dyDescent="0.25">
      <c r="A175" s="176" t="s">
        <v>350</v>
      </c>
      <c r="B175" s="176" t="s">
        <v>361</v>
      </c>
      <c r="C175" s="176" t="s">
        <v>354</v>
      </c>
      <c r="D175" s="176" t="s">
        <v>352</v>
      </c>
      <c r="E175" s="190"/>
      <c r="F175" s="189"/>
      <c r="G175" s="186" t="s">
        <v>26</v>
      </c>
      <c r="H175" s="184">
        <v>1</v>
      </c>
      <c r="I175" s="184"/>
      <c r="J175" s="184"/>
      <c r="K175" s="185" t="s">
        <v>50</v>
      </c>
      <c r="L175" s="188">
        <v>40</v>
      </c>
      <c r="M175" s="185" t="s">
        <v>48</v>
      </c>
      <c r="N175" s="223"/>
    </row>
    <row r="176" spans="1:14" ht="15" customHeight="1" x14ac:dyDescent="0.25">
      <c r="A176" s="176" t="s">
        <v>350</v>
      </c>
      <c r="B176" s="176" t="s">
        <v>361</v>
      </c>
      <c r="C176" s="176" t="s">
        <v>354</v>
      </c>
      <c r="D176" s="176" t="s">
        <v>354</v>
      </c>
      <c r="E176" s="190"/>
      <c r="F176" s="189"/>
      <c r="G176" s="186" t="s">
        <v>27</v>
      </c>
      <c r="H176" s="184">
        <v>1</v>
      </c>
      <c r="I176" s="184"/>
      <c r="J176" s="184"/>
      <c r="K176" s="185" t="s">
        <v>50</v>
      </c>
      <c r="L176" s="188">
        <v>44</v>
      </c>
      <c r="M176" s="185" t="s">
        <v>48</v>
      </c>
      <c r="N176" s="223"/>
    </row>
    <row r="177" spans="1:16" ht="15" customHeight="1" x14ac:dyDescent="0.25">
      <c r="A177" s="176" t="s">
        <v>350</v>
      </c>
      <c r="B177" s="176" t="s">
        <v>361</v>
      </c>
      <c r="C177" s="176" t="s">
        <v>354</v>
      </c>
      <c r="D177" s="176" t="s">
        <v>356</v>
      </c>
      <c r="E177" s="190"/>
      <c r="F177" s="189"/>
      <c r="G177" s="186" t="s">
        <v>28</v>
      </c>
      <c r="H177" s="184">
        <v>1</v>
      </c>
      <c r="I177" s="184"/>
      <c r="J177" s="184"/>
      <c r="K177" s="185" t="s">
        <v>50</v>
      </c>
      <c r="L177" s="188">
        <v>57</v>
      </c>
      <c r="M177" s="185" t="s">
        <v>48</v>
      </c>
      <c r="N177" s="223"/>
    </row>
    <row r="178" spans="1:16" s="59" customFormat="1" ht="15" customHeight="1" x14ac:dyDescent="0.25">
      <c r="A178" s="174" t="s">
        <v>350</v>
      </c>
      <c r="B178" s="174" t="s">
        <v>361</v>
      </c>
      <c r="C178" s="174" t="s">
        <v>356</v>
      </c>
      <c r="D178" s="174"/>
      <c r="E178" s="192"/>
      <c r="F178" s="205"/>
      <c r="G178" s="193" t="s">
        <v>755</v>
      </c>
      <c r="H178" s="247"/>
      <c r="I178" s="247"/>
      <c r="J178" s="247"/>
      <c r="K178" s="180"/>
      <c r="L178" s="181"/>
      <c r="M178" s="180"/>
      <c r="N178" s="248"/>
    </row>
    <row r="179" spans="1:16" ht="25" x14ac:dyDescent="0.25">
      <c r="A179" s="176" t="s">
        <v>350</v>
      </c>
      <c r="B179" s="176" t="s">
        <v>361</v>
      </c>
      <c r="C179" s="176" t="s">
        <v>356</v>
      </c>
      <c r="D179" s="176" t="s">
        <v>387</v>
      </c>
      <c r="E179" s="190"/>
      <c r="F179" s="189"/>
      <c r="G179" s="191" t="s">
        <v>1400</v>
      </c>
      <c r="H179" s="184">
        <v>1</v>
      </c>
      <c r="I179" s="184">
        <v>3</v>
      </c>
      <c r="J179" s="184">
        <f>(I179+H179)/ 2</f>
        <v>2</v>
      </c>
      <c r="K179" s="185" t="s">
        <v>50</v>
      </c>
      <c r="L179" s="188">
        <v>1</v>
      </c>
      <c r="M179" s="245" t="s">
        <v>48</v>
      </c>
      <c r="N179" s="249" t="s">
        <v>756</v>
      </c>
    </row>
    <row r="180" spans="1:16" x14ac:dyDescent="0.25">
      <c r="A180" s="158"/>
      <c r="B180" s="158"/>
      <c r="C180" s="158"/>
      <c r="D180" s="158"/>
      <c r="E180" s="159"/>
      <c r="F180" s="160"/>
      <c r="G180" s="207"/>
      <c r="H180" s="208"/>
      <c r="I180" s="208"/>
      <c r="J180" s="208"/>
      <c r="K180" s="209"/>
      <c r="L180" s="165"/>
      <c r="M180" s="166"/>
      <c r="N180" s="210"/>
    </row>
    <row r="181" spans="1:16" ht="15" customHeight="1" x14ac:dyDescent="0.25">
      <c r="A181" s="174" t="s">
        <v>350</v>
      </c>
      <c r="B181" s="174" t="s">
        <v>362</v>
      </c>
      <c r="C181" s="237"/>
      <c r="D181" s="237"/>
      <c r="E181" s="237"/>
      <c r="F181" s="246"/>
      <c r="G181" s="193" t="s">
        <v>1075</v>
      </c>
      <c r="H181" s="184"/>
      <c r="I181" s="184"/>
      <c r="J181" s="184"/>
      <c r="K181" s="185"/>
      <c r="L181" s="188"/>
      <c r="M181" s="185"/>
      <c r="N181" s="186"/>
      <c r="P181" s="20"/>
    </row>
    <row r="182" spans="1:16" ht="15" customHeight="1" x14ac:dyDescent="0.25">
      <c r="A182" s="174" t="s">
        <v>350</v>
      </c>
      <c r="B182" s="174" t="s">
        <v>362</v>
      </c>
      <c r="C182" s="174" t="s">
        <v>387</v>
      </c>
      <c r="D182" s="190"/>
      <c r="E182" s="190"/>
      <c r="F182" s="189"/>
      <c r="G182" s="236" t="s">
        <v>317</v>
      </c>
      <c r="H182" s="184"/>
      <c r="I182" s="184"/>
      <c r="J182" s="184"/>
      <c r="K182" s="185"/>
      <c r="L182" s="188"/>
      <c r="M182" s="185"/>
      <c r="N182" s="186"/>
      <c r="P182" s="20"/>
    </row>
    <row r="183" spans="1:16" ht="15" customHeight="1" x14ac:dyDescent="0.25">
      <c r="A183" s="176" t="s">
        <v>350</v>
      </c>
      <c r="B183" s="176" t="s">
        <v>362</v>
      </c>
      <c r="C183" s="176" t="s">
        <v>387</v>
      </c>
      <c r="D183" s="176" t="s">
        <v>387</v>
      </c>
      <c r="E183" s="190"/>
      <c r="F183" s="189"/>
      <c r="G183" s="191" t="s">
        <v>315</v>
      </c>
      <c r="H183" s="184">
        <v>1</v>
      </c>
      <c r="I183" s="198"/>
      <c r="J183" s="198"/>
      <c r="K183" s="185" t="s">
        <v>50</v>
      </c>
      <c r="L183" s="188">
        <v>8</v>
      </c>
      <c r="M183" s="185" t="s">
        <v>48</v>
      </c>
      <c r="N183" s="75" t="s">
        <v>1057</v>
      </c>
      <c r="P183" s="20"/>
    </row>
    <row r="184" spans="1:16" ht="15" customHeight="1" x14ac:dyDescent="0.25">
      <c r="A184" s="176" t="s">
        <v>350</v>
      </c>
      <c r="B184" s="176" t="s">
        <v>362</v>
      </c>
      <c r="C184" s="176" t="s">
        <v>387</v>
      </c>
      <c r="D184" s="176" t="s">
        <v>350</v>
      </c>
      <c r="E184" s="190"/>
      <c r="F184" s="189"/>
      <c r="G184" s="191" t="s">
        <v>316</v>
      </c>
      <c r="H184" s="184">
        <v>1</v>
      </c>
      <c r="I184" s="198"/>
      <c r="J184" s="198"/>
      <c r="K184" s="185" t="s">
        <v>50</v>
      </c>
      <c r="L184" s="188">
        <v>10</v>
      </c>
      <c r="M184" s="185" t="s">
        <v>48</v>
      </c>
      <c r="N184" s="75" t="s">
        <v>1057</v>
      </c>
      <c r="P184" s="20"/>
    </row>
    <row r="185" spans="1:16" ht="25.5" customHeight="1" x14ac:dyDescent="0.25">
      <c r="A185" s="174" t="s">
        <v>350</v>
      </c>
      <c r="B185" s="174" t="s">
        <v>362</v>
      </c>
      <c r="C185" s="174" t="s">
        <v>350</v>
      </c>
      <c r="D185" s="190"/>
      <c r="E185" s="190"/>
      <c r="F185" s="189"/>
      <c r="G185" s="236" t="s">
        <v>1177</v>
      </c>
      <c r="H185" s="184"/>
      <c r="I185" s="184"/>
      <c r="J185" s="184"/>
      <c r="K185" s="185"/>
      <c r="L185" s="188"/>
      <c r="M185" s="185"/>
      <c r="N185" s="186"/>
      <c r="P185" s="20"/>
    </row>
    <row r="186" spans="1:16" ht="15" customHeight="1" x14ac:dyDescent="0.25">
      <c r="A186" s="176" t="s">
        <v>350</v>
      </c>
      <c r="B186" s="176" t="s">
        <v>362</v>
      </c>
      <c r="C186" s="176" t="s">
        <v>350</v>
      </c>
      <c r="D186" s="176" t="s">
        <v>387</v>
      </c>
      <c r="E186" s="190"/>
      <c r="F186" s="189"/>
      <c r="G186" s="191" t="s">
        <v>1178</v>
      </c>
      <c r="H186" s="184">
        <v>1</v>
      </c>
      <c r="I186" s="198"/>
      <c r="J186" s="198"/>
      <c r="K186" s="185" t="s">
        <v>50</v>
      </c>
      <c r="L186" s="188">
        <v>8</v>
      </c>
      <c r="M186" s="185" t="s">
        <v>48</v>
      </c>
      <c r="N186" s="75" t="s">
        <v>1057</v>
      </c>
      <c r="P186" s="20"/>
    </row>
    <row r="187" spans="1:16" ht="15" customHeight="1" x14ac:dyDescent="0.25">
      <c r="A187" s="176" t="s">
        <v>350</v>
      </c>
      <c r="B187" s="176" t="s">
        <v>362</v>
      </c>
      <c r="C187" s="176" t="s">
        <v>350</v>
      </c>
      <c r="D187" s="176" t="s">
        <v>350</v>
      </c>
      <c r="E187" s="190"/>
      <c r="F187" s="189"/>
      <c r="G187" s="191" t="s">
        <v>1179</v>
      </c>
      <c r="H187" s="184">
        <v>1</v>
      </c>
      <c r="I187" s="198"/>
      <c r="J187" s="198"/>
      <c r="K187" s="185" t="s">
        <v>50</v>
      </c>
      <c r="L187" s="188">
        <v>10</v>
      </c>
      <c r="M187" s="185" t="s">
        <v>48</v>
      </c>
      <c r="N187" s="75" t="s">
        <v>1057</v>
      </c>
      <c r="P187" s="20"/>
    </row>
    <row r="188" spans="1:16" ht="15" customHeight="1" x14ac:dyDescent="0.25">
      <c r="A188" s="174" t="s">
        <v>350</v>
      </c>
      <c r="B188" s="174" t="s">
        <v>362</v>
      </c>
      <c r="C188" s="174" t="s">
        <v>351</v>
      </c>
      <c r="D188" s="190"/>
      <c r="E188" s="190"/>
      <c r="F188" s="189"/>
      <c r="G188" s="193" t="s">
        <v>42</v>
      </c>
      <c r="H188" s="184"/>
      <c r="I188" s="184"/>
      <c r="J188" s="184"/>
      <c r="K188" s="185"/>
      <c r="L188" s="188"/>
      <c r="M188" s="185"/>
      <c r="N188" s="186"/>
      <c r="P188" s="20"/>
    </row>
    <row r="189" spans="1:16" ht="15" customHeight="1" x14ac:dyDescent="0.25">
      <c r="A189" s="176" t="s">
        <v>350</v>
      </c>
      <c r="B189" s="176" t="s">
        <v>362</v>
      </c>
      <c r="C189" s="176" t="s">
        <v>351</v>
      </c>
      <c r="D189" s="176" t="s">
        <v>387</v>
      </c>
      <c r="E189" s="190"/>
      <c r="F189" s="189"/>
      <c r="G189" s="191" t="s">
        <v>42</v>
      </c>
      <c r="H189" s="198">
        <v>2</v>
      </c>
      <c r="I189" s="198">
        <v>3</v>
      </c>
      <c r="J189" s="198">
        <v>2.5</v>
      </c>
      <c r="K189" s="250" t="s">
        <v>50</v>
      </c>
      <c r="L189" s="251">
        <v>8</v>
      </c>
      <c r="M189" s="250" t="s">
        <v>48</v>
      </c>
      <c r="N189" s="186"/>
      <c r="P189" s="20"/>
    </row>
    <row r="190" spans="1:16" ht="15" customHeight="1" x14ac:dyDescent="0.25">
      <c r="A190" s="158"/>
      <c r="B190" s="158"/>
      <c r="C190" s="158"/>
      <c r="D190" s="158"/>
      <c r="E190" s="159"/>
      <c r="F190" s="160"/>
      <c r="G190" s="207"/>
      <c r="H190" s="208"/>
      <c r="I190" s="208"/>
      <c r="J190" s="208"/>
      <c r="K190" s="209"/>
      <c r="L190" s="165"/>
      <c r="M190" s="166"/>
      <c r="N190" s="210"/>
    </row>
    <row r="191" spans="1:16" ht="15" customHeight="1" x14ac:dyDescent="0.25">
      <c r="A191" s="174" t="s">
        <v>350</v>
      </c>
      <c r="B191" s="174" t="s">
        <v>363</v>
      </c>
      <c r="C191" s="237"/>
      <c r="D191" s="237"/>
      <c r="E191" s="237"/>
      <c r="F191" s="246"/>
      <c r="G191" s="201" t="s">
        <v>1076</v>
      </c>
      <c r="H191" s="184"/>
      <c r="I191" s="184"/>
      <c r="J191" s="184"/>
      <c r="K191" s="185"/>
      <c r="L191" s="188"/>
      <c r="M191" s="185"/>
      <c r="N191" s="186"/>
    </row>
    <row r="192" spans="1:16" ht="15" customHeight="1" x14ac:dyDescent="0.25">
      <c r="A192" s="174" t="s">
        <v>350</v>
      </c>
      <c r="B192" s="174" t="s">
        <v>363</v>
      </c>
      <c r="C192" s="174" t="s">
        <v>387</v>
      </c>
      <c r="D192" s="146"/>
      <c r="E192" s="146"/>
      <c r="F192" s="252"/>
      <c r="G192" s="253" t="s">
        <v>61</v>
      </c>
      <c r="H192" s="254"/>
      <c r="I192" s="254"/>
      <c r="J192" s="254"/>
      <c r="K192" s="255"/>
      <c r="L192" s="256"/>
      <c r="M192" s="255"/>
      <c r="N192" s="137"/>
    </row>
    <row r="193" spans="1:14" ht="15" customHeight="1" x14ac:dyDescent="0.25">
      <c r="A193" s="174" t="s">
        <v>350</v>
      </c>
      <c r="B193" s="174" t="s">
        <v>363</v>
      </c>
      <c r="C193" s="174" t="s">
        <v>387</v>
      </c>
      <c r="D193" s="174" t="s">
        <v>387</v>
      </c>
      <c r="E193" s="146"/>
      <c r="F193" s="252"/>
      <c r="G193" s="257" t="s">
        <v>750</v>
      </c>
      <c r="H193" s="254"/>
      <c r="I193" s="254"/>
      <c r="J193" s="254"/>
      <c r="K193" s="255"/>
      <c r="L193" s="256"/>
      <c r="M193" s="255"/>
      <c r="N193" s="140" t="s">
        <v>543</v>
      </c>
    </row>
    <row r="194" spans="1:14" ht="15" customHeight="1" x14ac:dyDescent="0.25">
      <c r="A194" s="176" t="s">
        <v>350</v>
      </c>
      <c r="B194" s="176" t="s">
        <v>363</v>
      </c>
      <c r="C194" s="176" t="s">
        <v>387</v>
      </c>
      <c r="D194" s="176" t="s">
        <v>387</v>
      </c>
      <c r="E194" s="176" t="s">
        <v>387</v>
      </c>
      <c r="F194" s="252"/>
      <c r="G194" s="258" t="s">
        <v>62</v>
      </c>
      <c r="H194" s="254"/>
      <c r="I194" s="254"/>
      <c r="J194" s="254"/>
      <c r="K194" s="259"/>
      <c r="L194" s="260">
        <v>0.5</v>
      </c>
      <c r="M194" s="255" t="s">
        <v>48</v>
      </c>
      <c r="N194" s="137"/>
    </row>
    <row r="195" spans="1:14" ht="15" customHeight="1" x14ac:dyDescent="0.25">
      <c r="A195" s="176" t="s">
        <v>350</v>
      </c>
      <c r="B195" s="176" t="s">
        <v>363</v>
      </c>
      <c r="C195" s="176" t="s">
        <v>387</v>
      </c>
      <c r="D195" s="176" t="s">
        <v>387</v>
      </c>
      <c r="E195" s="176" t="s">
        <v>350</v>
      </c>
      <c r="F195" s="252"/>
      <c r="G195" s="258" t="s">
        <v>63</v>
      </c>
      <c r="H195" s="254"/>
      <c r="I195" s="254"/>
      <c r="J195" s="254"/>
      <c r="K195" s="259"/>
      <c r="L195" s="260">
        <v>0.33333333333333331</v>
      </c>
      <c r="M195" s="255" t="s">
        <v>48</v>
      </c>
      <c r="N195" s="137"/>
    </row>
    <row r="196" spans="1:14" ht="15" customHeight="1" x14ac:dyDescent="0.25">
      <c r="A196" s="176" t="s">
        <v>350</v>
      </c>
      <c r="B196" s="176" t="s">
        <v>363</v>
      </c>
      <c r="C196" s="176" t="s">
        <v>387</v>
      </c>
      <c r="D196" s="176" t="s">
        <v>387</v>
      </c>
      <c r="E196" s="176" t="s">
        <v>351</v>
      </c>
      <c r="F196" s="252"/>
      <c r="G196" s="147" t="s">
        <v>64</v>
      </c>
      <c r="H196" s="254"/>
      <c r="I196" s="254"/>
      <c r="J196" s="254"/>
      <c r="K196" s="259"/>
      <c r="L196" s="259">
        <v>0.5</v>
      </c>
      <c r="M196" s="255" t="s">
        <v>48</v>
      </c>
      <c r="N196" s="137"/>
    </row>
    <row r="197" spans="1:14" ht="15" customHeight="1" x14ac:dyDescent="0.25">
      <c r="A197" s="176" t="s">
        <v>350</v>
      </c>
      <c r="B197" s="176" t="s">
        <v>363</v>
      </c>
      <c r="C197" s="176" t="s">
        <v>387</v>
      </c>
      <c r="D197" s="176" t="s">
        <v>387</v>
      </c>
      <c r="E197" s="176" t="s">
        <v>352</v>
      </c>
      <c r="F197" s="252"/>
      <c r="G197" s="258" t="s">
        <v>1121</v>
      </c>
      <c r="H197" s="254"/>
      <c r="I197" s="254"/>
      <c r="J197" s="254"/>
      <c r="K197" s="259"/>
      <c r="L197" s="260">
        <v>6</v>
      </c>
      <c r="M197" s="255" t="s">
        <v>48</v>
      </c>
      <c r="N197" s="137"/>
    </row>
    <row r="198" spans="1:14" ht="15" customHeight="1" x14ac:dyDescent="0.25">
      <c r="A198" s="176" t="s">
        <v>350</v>
      </c>
      <c r="B198" s="176" t="s">
        <v>363</v>
      </c>
      <c r="C198" s="176" t="s">
        <v>387</v>
      </c>
      <c r="D198" s="176" t="s">
        <v>387</v>
      </c>
      <c r="E198" s="176" t="s">
        <v>354</v>
      </c>
      <c r="F198" s="252"/>
      <c r="G198" s="258" t="s">
        <v>1122</v>
      </c>
      <c r="H198" s="254"/>
      <c r="I198" s="254"/>
      <c r="J198" s="254"/>
      <c r="K198" s="259"/>
      <c r="L198" s="260">
        <v>1</v>
      </c>
      <c r="M198" s="255" t="s">
        <v>48</v>
      </c>
      <c r="N198" s="137"/>
    </row>
    <row r="199" spans="1:14" ht="15" customHeight="1" x14ac:dyDescent="0.25">
      <c r="A199" s="176" t="s">
        <v>350</v>
      </c>
      <c r="B199" s="176" t="s">
        <v>363</v>
      </c>
      <c r="C199" s="176" t="s">
        <v>387</v>
      </c>
      <c r="D199" s="176" t="s">
        <v>387</v>
      </c>
      <c r="E199" s="176" t="s">
        <v>356</v>
      </c>
      <c r="F199" s="252"/>
      <c r="G199" s="258" t="s">
        <v>65</v>
      </c>
      <c r="H199" s="254"/>
      <c r="I199" s="254"/>
      <c r="J199" s="254"/>
      <c r="K199" s="259"/>
      <c r="L199" s="260">
        <v>1</v>
      </c>
      <c r="M199" s="255" t="s">
        <v>48</v>
      </c>
      <c r="N199" s="137"/>
    </row>
    <row r="200" spans="1:14" ht="15" customHeight="1" x14ac:dyDescent="0.25">
      <c r="A200" s="174" t="s">
        <v>350</v>
      </c>
      <c r="B200" s="174" t="s">
        <v>363</v>
      </c>
      <c r="C200" s="174" t="s">
        <v>387</v>
      </c>
      <c r="D200" s="174" t="s">
        <v>350</v>
      </c>
      <c r="E200" s="146"/>
      <c r="F200" s="252"/>
      <c r="G200" s="257" t="s">
        <v>1401</v>
      </c>
      <c r="H200" s="254"/>
      <c r="I200" s="254"/>
      <c r="J200" s="254"/>
      <c r="K200" s="259"/>
      <c r="L200" s="260"/>
      <c r="M200" s="255"/>
      <c r="N200" s="140" t="s">
        <v>543</v>
      </c>
    </row>
    <row r="201" spans="1:14" ht="15" customHeight="1" x14ac:dyDescent="0.25">
      <c r="A201" s="176" t="s">
        <v>350</v>
      </c>
      <c r="B201" s="176" t="s">
        <v>363</v>
      </c>
      <c r="C201" s="176" t="s">
        <v>387</v>
      </c>
      <c r="D201" s="176" t="s">
        <v>350</v>
      </c>
      <c r="E201" s="176" t="s">
        <v>387</v>
      </c>
      <c r="F201" s="252"/>
      <c r="G201" s="258" t="s">
        <v>62</v>
      </c>
      <c r="H201" s="254"/>
      <c r="I201" s="254"/>
      <c r="J201" s="254"/>
      <c r="K201" s="259"/>
      <c r="L201" s="260">
        <v>0.5</v>
      </c>
      <c r="M201" s="255" t="s">
        <v>48</v>
      </c>
      <c r="N201" s="137"/>
    </row>
    <row r="202" spans="1:14" ht="15" customHeight="1" x14ac:dyDescent="0.25">
      <c r="A202" s="176" t="s">
        <v>350</v>
      </c>
      <c r="B202" s="176" t="s">
        <v>363</v>
      </c>
      <c r="C202" s="176" t="s">
        <v>387</v>
      </c>
      <c r="D202" s="176" t="s">
        <v>350</v>
      </c>
      <c r="E202" s="176" t="s">
        <v>350</v>
      </c>
      <c r="F202" s="252"/>
      <c r="G202" s="258" t="s">
        <v>63</v>
      </c>
      <c r="H202" s="254"/>
      <c r="I202" s="254"/>
      <c r="J202" s="254"/>
      <c r="K202" s="259"/>
      <c r="L202" s="260">
        <v>0.33333333333333331</v>
      </c>
      <c r="M202" s="255" t="s">
        <v>48</v>
      </c>
      <c r="N202" s="137"/>
    </row>
    <row r="203" spans="1:14" ht="15" customHeight="1" x14ac:dyDescent="0.25">
      <c r="A203" s="176" t="s">
        <v>350</v>
      </c>
      <c r="B203" s="176" t="s">
        <v>363</v>
      </c>
      <c r="C203" s="176" t="s">
        <v>387</v>
      </c>
      <c r="D203" s="176" t="s">
        <v>350</v>
      </c>
      <c r="E203" s="176" t="s">
        <v>351</v>
      </c>
      <c r="F203" s="252"/>
      <c r="G203" s="147" t="s">
        <v>64</v>
      </c>
      <c r="H203" s="254"/>
      <c r="I203" s="254"/>
      <c r="J203" s="254"/>
      <c r="K203" s="259"/>
      <c r="L203" s="259">
        <v>0.5</v>
      </c>
      <c r="M203" s="255" t="s">
        <v>48</v>
      </c>
      <c r="N203" s="137"/>
    </row>
    <row r="204" spans="1:14" ht="15" customHeight="1" x14ac:dyDescent="0.25">
      <c r="A204" s="176" t="s">
        <v>350</v>
      </c>
      <c r="B204" s="176" t="s">
        <v>363</v>
      </c>
      <c r="C204" s="176" t="s">
        <v>387</v>
      </c>
      <c r="D204" s="176" t="s">
        <v>350</v>
      </c>
      <c r="E204" s="176" t="s">
        <v>352</v>
      </c>
      <c r="F204" s="252"/>
      <c r="G204" s="258" t="s">
        <v>1121</v>
      </c>
      <c r="H204" s="254"/>
      <c r="I204" s="254"/>
      <c r="J204" s="254"/>
      <c r="K204" s="259"/>
      <c r="L204" s="260">
        <v>4</v>
      </c>
      <c r="M204" s="255" t="s">
        <v>48</v>
      </c>
      <c r="N204" s="137"/>
    </row>
    <row r="205" spans="1:14" ht="15" customHeight="1" x14ac:dyDescent="0.25">
      <c r="A205" s="176" t="s">
        <v>350</v>
      </c>
      <c r="B205" s="176" t="s">
        <v>363</v>
      </c>
      <c r="C205" s="176" t="s">
        <v>387</v>
      </c>
      <c r="D205" s="176" t="s">
        <v>350</v>
      </c>
      <c r="E205" s="176" t="s">
        <v>354</v>
      </c>
      <c r="F205" s="252"/>
      <c r="G205" s="258" t="s">
        <v>1122</v>
      </c>
      <c r="H205" s="254"/>
      <c r="I205" s="254"/>
      <c r="J205" s="254"/>
      <c r="K205" s="259"/>
      <c r="L205" s="260">
        <v>1</v>
      </c>
      <c r="M205" s="255" t="s">
        <v>48</v>
      </c>
      <c r="N205" s="137"/>
    </row>
    <row r="206" spans="1:14" ht="15" customHeight="1" x14ac:dyDescent="0.25">
      <c r="A206" s="176" t="s">
        <v>350</v>
      </c>
      <c r="B206" s="176" t="s">
        <v>363</v>
      </c>
      <c r="C206" s="176" t="s">
        <v>387</v>
      </c>
      <c r="D206" s="176" t="s">
        <v>350</v>
      </c>
      <c r="E206" s="176" t="s">
        <v>356</v>
      </c>
      <c r="F206" s="252"/>
      <c r="G206" s="258" t="s">
        <v>65</v>
      </c>
      <c r="H206" s="254"/>
      <c r="I206" s="254"/>
      <c r="J206" s="254"/>
      <c r="K206" s="259"/>
      <c r="L206" s="260">
        <v>0.5</v>
      </c>
      <c r="M206" s="255" t="s">
        <v>48</v>
      </c>
      <c r="N206" s="137"/>
    </row>
    <row r="207" spans="1:14" ht="37.5" x14ac:dyDescent="0.25">
      <c r="A207" s="174" t="s">
        <v>350</v>
      </c>
      <c r="B207" s="174" t="s">
        <v>363</v>
      </c>
      <c r="C207" s="174" t="s">
        <v>387</v>
      </c>
      <c r="D207" s="174" t="s">
        <v>351</v>
      </c>
      <c r="E207" s="146"/>
      <c r="F207" s="252"/>
      <c r="G207" s="257" t="s">
        <v>544</v>
      </c>
      <c r="H207" s="254"/>
      <c r="I207" s="254"/>
      <c r="J207" s="254"/>
      <c r="K207" s="259"/>
      <c r="L207" s="260"/>
      <c r="M207" s="255"/>
      <c r="N207" s="140" t="s">
        <v>543</v>
      </c>
    </row>
    <row r="208" spans="1:14" ht="15" customHeight="1" x14ac:dyDescent="0.25">
      <c r="A208" s="176" t="s">
        <v>350</v>
      </c>
      <c r="B208" s="176" t="s">
        <v>363</v>
      </c>
      <c r="C208" s="176" t="s">
        <v>387</v>
      </c>
      <c r="D208" s="176" t="s">
        <v>351</v>
      </c>
      <c r="E208" s="176" t="s">
        <v>387</v>
      </c>
      <c r="F208" s="252"/>
      <c r="G208" s="258" t="s">
        <v>62</v>
      </c>
      <c r="H208" s="254"/>
      <c r="I208" s="254"/>
      <c r="J208" s="254"/>
      <c r="K208" s="259"/>
      <c r="L208" s="260">
        <v>0.5</v>
      </c>
      <c r="M208" s="255" t="s">
        <v>48</v>
      </c>
      <c r="N208" s="137"/>
    </row>
    <row r="209" spans="1:14" ht="15" customHeight="1" x14ac:dyDescent="0.25">
      <c r="A209" s="176" t="s">
        <v>350</v>
      </c>
      <c r="B209" s="176" t="s">
        <v>363</v>
      </c>
      <c r="C209" s="176" t="s">
        <v>387</v>
      </c>
      <c r="D209" s="176" t="s">
        <v>351</v>
      </c>
      <c r="E209" s="176" t="s">
        <v>350</v>
      </c>
      <c r="F209" s="252"/>
      <c r="G209" s="258" t="s">
        <v>63</v>
      </c>
      <c r="H209" s="254"/>
      <c r="I209" s="254"/>
      <c r="J209" s="254"/>
      <c r="K209" s="259"/>
      <c r="L209" s="260">
        <v>0.33333333333333331</v>
      </c>
      <c r="M209" s="255" t="s">
        <v>48</v>
      </c>
      <c r="N209" s="137"/>
    </row>
    <row r="210" spans="1:14" ht="15" customHeight="1" x14ac:dyDescent="0.25">
      <c r="A210" s="176" t="s">
        <v>350</v>
      </c>
      <c r="B210" s="176" t="s">
        <v>363</v>
      </c>
      <c r="C210" s="176" t="s">
        <v>387</v>
      </c>
      <c r="D210" s="176" t="s">
        <v>351</v>
      </c>
      <c r="E210" s="176" t="s">
        <v>351</v>
      </c>
      <c r="F210" s="252"/>
      <c r="G210" s="147" t="s">
        <v>64</v>
      </c>
      <c r="H210" s="254"/>
      <c r="I210" s="254"/>
      <c r="J210" s="254"/>
      <c r="K210" s="259"/>
      <c r="L210" s="259">
        <v>0.5</v>
      </c>
      <c r="M210" s="255" t="s">
        <v>48</v>
      </c>
      <c r="N210" s="137"/>
    </row>
    <row r="211" spans="1:14" ht="15" customHeight="1" x14ac:dyDescent="0.25">
      <c r="A211" s="176" t="s">
        <v>350</v>
      </c>
      <c r="B211" s="176" t="s">
        <v>363</v>
      </c>
      <c r="C211" s="176" t="s">
        <v>387</v>
      </c>
      <c r="D211" s="176" t="s">
        <v>351</v>
      </c>
      <c r="E211" s="176" t="s">
        <v>352</v>
      </c>
      <c r="F211" s="252"/>
      <c r="G211" s="258" t="s">
        <v>1121</v>
      </c>
      <c r="H211" s="254"/>
      <c r="I211" s="254"/>
      <c r="J211" s="254"/>
      <c r="K211" s="259"/>
      <c r="L211" s="260">
        <v>3</v>
      </c>
      <c r="M211" s="255" t="s">
        <v>48</v>
      </c>
      <c r="N211" s="137"/>
    </row>
    <row r="212" spans="1:14" x14ac:dyDescent="0.25">
      <c r="A212" s="176" t="s">
        <v>350</v>
      </c>
      <c r="B212" s="176" t="s">
        <v>363</v>
      </c>
      <c r="C212" s="176" t="s">
        <v>387</v>
      </c>
      <c r="D212" s="176" t="s">
        <v>351</v>
      </c>
      <c r="E212" s="176" t="s">
        <v>354</v>
      </c>
      <c r="F212" s="252"/>
      <c r="G212" s="258" t="s">
        <v>260</v>
      </c>
      <c r="H212" s="254"/>
      <c r="I212" s="254"/>
      <c r="J212" s="254"/>
      <c r="K212" s="259"/>
      <c r="L212" s="260">
        <v>10</v>
      </c>
      <c r="M212" s="255" t="s">
        <v>48</v>
      </c>
      <c r="N212" s="137"/>
    </row>
    <row r="213" spans="1:14" ht="15" customHeight="1" x14ac:dyDescent="0.25">
      <c r="A213" s="176" t="s">
        <v>350</v>
      </c>
      <c r="B213" s="176" t="s">
        <v>363</v>
      </c>
      <c r="C213" s="176" t="s">
        <v>387</v>
      </c>
      <c r="D213" s="176" t="s">
        <v>351</v>
      </c>
      <c r="E213" s="176" t="s">
        <v>356</v>
      </c>
      <c r="F213" s="252"/>
      <c r="G213" s="258" t="s">
        <v>65</v>
      </c>
      <c r="H213" s="254"/>
      <c r="I213" s="254"/>
      <c r="J213" s="254"/>
      <c r="K213" s="259"/>
      <c r="L213" s="260">
        <v>1</v>
      </c>
      <c r="M213" s="255" t="s">
        <v>48</v>
      </c>
      <c r="N213" s="137"/>
    </row>
    <row r="214" spans="1:14" ht="30" customHeight="1" x14ac:dyDescent="0.25">
      <c r="A214" s="174" t="s">
        <v>350</v>
      </c>
      <c r="B214" s="174" t="s">
        <v>363</v>
      </c>
      <c r="C214" s="174" t="s">
        <v>387</v>
      </c>
      <c r="D214" s="174" t="s">
        <v>352</v>
      </c>
      <c r="E214" s="146"/>
      <c r="F214" s="252"/>
      <c r="G214" s="257" t="s">
        <v>751</v>
      </c>
      <c r="H214" s="254"/>
      <c r="I214" s="254"/>
      <c r="J214" s="254"/>
      <c r="K214" s="259"/>
      <c r="L214" s="260"/>
      <c r="M214" s="255"/>
      <c r="N214" s="140" t="s">
        <v>545</v>
      </c>
    </row>
    <row r="215" spans="1:14" ht="15" customHeight="1" x14ac:dyDescent="0.25">
      <c r="A215" s="176" t="s">
        <v>350</v>
      </c>
      <c r="B215" s="176" t="s">
        <v>363</v>
      </c>
      <c r="C215" s="176" t="s">
        <v>387</v>
      </c>
      <c r="D215" s="176" t="s">
        <v>352</v>
      </c>
      <c r="E215" s="197" t="s">
        <v>387</v>
      </c>
      <c r="F215" s="252"/>
      <c r="G215" s="258" t="s">
        <v>62</v>
      </c>
      <c r="H215" s="254"/>
      <c r="I215" s="254"/>
      <c r="J215" s="254"/>
      <c r="K215" s="259"/>
      <c r="L215" s="260">
        <v>1.5</v>
      </c>
      <c r="M215" s="255" t="s">
        <v>48</v>
      </c>
      <c r="N215" s="137"/>
    </row>
    <row r="216" spans="1:14" ht="15" customHeight="1" x14ac:dyDescent="0.25">
      <c r="A216" s="176" t="s">
        <v>350</v>
      </c>
      <c r="B216" s="176" t="s">
        <v>363</v>
      </c>
      <c r="C216" s="176" t="s">
        <v>387</v>
      </c>
      <c r="D216" s="176" t="s">
        <v>352</v>
      </c>
      <c r="E216" s="197" t="s">
        <v>350</v>
      </c>
      <c r="F216" s="252"/>
      <c r="G216" s="258" t="s">
        <v>66</v>
      </c>
      <c r="H216" s="254"/>
      <c r="I216" s="254"/>
      <c r="J216" s="254"/>
      <c r="K216" s="259"/>
      <c r="L216" s="260">
        <v>0.5</v>
      </c>
      <c r="M216" s="255" t="s">
        <v>48</v>
      </c>
      <c r="N216" s="137"/>
    </row>
    <row r="217" spans="1:14" ht="15" customHeight="1" x14ac:dyDescent="0.25">
      <c r="A217" s="176" t="s">
        <v>350</v>
      </c>
      <c r="B217" s="176" t="s">
        <v>363</v>
      </c>
      <c r="C217" s="176" t="s">
        <v>387</v>
      </c>
      <c r="D217" s="176" t="s">
        <v>352</v>
      </c>
      <c r="E217" s="197" t="s">
        <v>351</v>
      </c>
      <c r="F217" s="252"/>
      <c r="G217" s="147" t="s">
        <v>67</v>
      </c>
      <c r="H217" s="254"/>
      <c r="I217" s="254"/>
      <c r="J217" s="254"/>
      <c r="K217" s="259"/>
      <c r="L217" s="259">
        <v>0.5</v>
      </c>
      <c r="M217" s="255" t="s">
        <v>48</v>
      </c>
      <c r="N217" s="137"/>
    </row>
    <row r="218" spans="1:14" ht="15" customHeight="1" x14ac:dyDescent="0.25">
      <c r="A218" s="176" t="s">
        <v>350</v>
      </c>
      <c r="B218" s="176" t="s">
        <v>363</v>
      </c>
      <c r="C218" s="176" t="s">
        <v>387</v>
      </c>
      <c r="D218" s="176" t="s">
        <v>352</v>
      </c>
      <c r="E218" s="197" t="s">
        <v>352</v>
      </c>
      <c r="F218" s="252"/>
      <c r="G218" s="258" t="s">
        <v>68</v>
      </c>
      <c r="H218" s="254"/>
      <c r="I218" s="254"/>
      <c r="J218" s="254"/>
      <c r="K218" s="259"/>
      <c r="L218" s="260">
        <v>1.5</v>
      </c>
      <c r="M218" s="255" t="s">
        <v>48</v>
      </c>
      <c r="N218" s="137"/>
    </row>
    <row r="219" spans="1:14" ht="15" customHeight="1" x14ac:dyDescent="0.25">
      <c r="A219" s="174" t="s">
        <v>350</v>
      </c>
      <c r="B219" s="174" t="s">
        <v>363</v>
      </c>
      <c r="C219" s="174" t="s">
        <v>350</v>
      </c>
      <c r="D219" s="146"/>
      <c r="E219" s="146"/>
      <c r="F219" s="252"/>
      <c r="G219" s="253" t="s">
        <v>69</v>
      </c>
      <c r="H219" s="254"/>
      <c r="I219" s="254"/>
      <c r="J219" s="254"/>
      <c r="K219" s="259"/>
      <c r="L219" s="260">
        <v>0</v>
      </c>
      <c r="M219" s="255" t="s">
        <v>48</v>
      </c>
      <c r="N219" s="137"/>
    </row>
    <row r="220" spans="1:14" ht="15" customHeight="1" x14ac:dyDescent="0.25">
      <c r="A220" s="174" t="s">
        <v>350</v>
      </c>
      <c r="B220" s="174" t="s">
        <v>363</v>
      </c>
      <c r="C220" s="174" t="s">
        <v>350</v>
      </c>
      <c r="D220" s="174" t="s">
        <v>387</v>
      </c>
      <c r="E220" s="146"/>
      <c r="F220" s="252"/>
      <c r="G220" s="257" t="s">
        <v>70</v>
      </c>
      <c r="H220" s="254"/>
      <c r="I220" s="254"/>
      <c r="J220" s="254"/>
      <c r="K220" s="259"/>
      <c r="L220" s="260"/>
      <c r="M220" s="255"/>
      <c r="N220" s="137"/>
    </row>
    <row r="221" spans="1:14" ht="15" customHeight="1" x14ac:dyDescent="0.25">
      <c r="A221" s="176" t="s">
        <v>350</v>
      </c>
      <c r="B221" s="176" t="s">
        <v>363</v>
      </c>
      <c r="C221" s="176" t="s">
        <v>350</v>
      </c>
      <c r="D221" s="176" t="s">
        <v>387</v>
      </c>
      <c r="E221" s="176" t="s">
        <v>387</v>
      </c>
      <c r="F221" s="252"/>
      <c r="G221" s="258" t="s">
        <v>62</v>
      </c>
      <c r="H221" s="254"/>
      <c r="I221" s="254"/>
      <c r="J221" s="254"/>
      <c r="K221" s="259"/>
      <c r="L221" s="260">
        <v>0.5</v>
      </c>
      <c r="M221" s="255" t="s">
        <v>48</v>
      </c>
      <c r="N221" s="137"/>
    </row>
    <row r="222" spans="1:14" ht="15" customHeight="1" x14ac:dyDescent="0.25">
      <c r="A222" s="176" t="s">
        <v>350</v>
      </c>
      <c r="B222" s="176" t="s">
        <v>363</v>
      </c>
      <c r="C222" s="176" t="s">
        <v>350</v>
      </c>
      <c r="D222" s="176" t="s">
        <v>387</v>
      </c>
      <c r="E222" s="176" t="s">
        <v>350</v>
      </c>
      <c r="F222" s="252"/>
      <c r="G222" s="258" t="s">
        <v>63</v>
      </c>
      <c r="H222" s="254"/>
      <c r="I222" s="254"/>
      <c r="J222" s="254"/>
      <c r="K222" s="259"/>
      <c r="L222" s="260">
        <v>0.5</v>
      </c>
      <c r="M222" s="255" t="s">
        <v>48</v>
      </c>
      <c r="N222" s="137"/>
    </row>
    <row r="223" spans="1:14" ht="15" customHeight="1" x14ac:dyDescent="0.25">
      <c r="A223" s="176" t="s">
        <v>350</v>
      </c>
      <c r="B223" s="176" t="s">
        <v>363</v>
      </c>
      <c r="C223" s="176" t="s">
        <v>350</v>
      </c>
      <c r="D223" s="176" t="s">
        <v>387</v>
      </c>
      <c r="E223" s="176" t="s">
        <v>351</v>
      </c>
      <c r="F223" s="252"/>
      <c r="G223" s="258" t="s">
        <v>71</v>
      </c>
      <c r="H223" s="254"/>
      <c r="I223" s="254"/>
      <c r="J223" s="254"/>
      <c r="K223" s="259"/>
      <c r="L223" s="260">
        <v>0.16666666666666666</v>
      </c>
      <c r="M223" s="255" t="s">
        <v>48</v>
      </c>
      <c r="N223" s="137"/>
    </row>
    <row r="224" spans="1:14" ht="15" customHeight="1" x14ac:dyDescent="0.25">
      <c r="A224" s="176" t="s">
        <v>350</v>
      </c>
      <c r="B224" s="176" t="s">
        <v>363</v>
      </c>
      <c r="C224" s="176" t="s">
        <v>350</v>
      </c>
      <c r="D224" s="176" t="s">
        <v>387</v>
      </c>
      <c r="E224" s="176" t="s">
        <v>352</v>
      </c>
      <c r="F224" s="252"/>
      <c r="G224" s="258" t="s">
        <v>72</v>
      </c>
      <c r="H224" s="254"/>
      <c r="I224" s="254"/>
      <c r="J224" s="254"/>
      <c r="K224" s="259"/>
      <c r="L224" s="260">
        <v>0.75</v>
      </c>
      <c r="M224" s="255" t="s">
        <v>48</v>
      </c>
      <c r="N224" s="137"/>
    </row>
    <row r="225" spans="1:14" ht="30" customHeight="1" x14ac:dyDescent="0.25">
      <c r="A225" s="176" t="s">
        <v>350</v>
      </c>
      <c r="B225" s="176" t="s">
        <v>363</v>
      </c>
      <c r="C225" s="176" t="s">
        <v>350</v>
      </c>
      <c r="D225" s="176" t="s">
        <v>387</v>
      </c>
      <c r="E225" s="176" t="s">
        <v>354</v>
      </c>
      <c r="F225" s="252"/>
      <c r="G225" s="258" t="s">
        <v>73</v>
      </c>
      <c r="H225" s="254"/>
      <c r="I225" s="254"/>
      <c r="J225" s="254"/>
      <c r="K225" s="259"/>
      <c r="L225" s="260">
        <v>0.25</v>
      </c>
      <c r="M225" s="255" t="s">
        <v>48</v>
      </c>
      <c r="N225" s="137"/>
    </row>
    <row r="226" spans="1:14" ht="15" customHeight="1" x14ac:dyDescent="0.25">
      <c r="A226" s="174" t="s">
        <v>350</v>
      </c>
      <c r="B226" s="174" t="s">
        <v>363</v>
      </c>
      <c r="C226" s="174" t="s">
        <v>350</v>
      </c>
      <c r="D226" s="174" t="s">
        <v>350</v>
      </c>
      <c r="E226" s="146"/>
      <c r="F226" s="252"/>
      <c r="G226" s="257" t="s">
        <v>74</v>
      </c>
      <c r="H226" s="254"/>
      <c r="I226" s="254"/>
      <c r="J226" s="254"/>
      <c r="K226" s="259"/>
      <c r="L226" s="260"/>
      <c r="M226" s="255"/>
      <c r="N226" s="137"/>
    </row>
    <row r="227" spans="1:14" ht="15" customHeight="1" x14ac:dyDescent="0.25">
      <c r="A227" s="176" t="s">
        <v>350</v>
      </c>
      <c r="B227" s="176" t="s">
        <v>363</v>
      </c>
      <c r="C227" s="176" t="s">
        <v>350</v>
      </c>
      <c r="D227" s="176" t="s">
        <v>350</v>
      </c>
      <c r="E227" s="176" t="s">
        <v>387</v>
      </c>
      <c r="F227" s="252"/>
      <c r="G227" s="258" t="s">
        <v>62</v>
      </c>
      <c r="H227" s="254"/>
      <c r="I227" s="254"/>
      <c r="J227" s="254"/>
      <c r="K227" s="259"/>
      <c r="L227" s="260">
        <v>0.5</v>
      </c>
      <c r="M227" s="255" t="s">
        <v>48</v>
      </c>
      <c r="N227" s="137"/>
    </row>
    <row r="228" spans="1:14" ht="15" customHeight="1" x14ac:dyDescent="0.25">
      <c r="A228" s="176" t="s">
        <v>350</v>
      </c>
      <c r="B228" s="176" t="s">
        <v>363</v>
      </c>
      <c r="C228" s="176" t="s">
        <v>350</v>
      </c>
      <c r="D228" s="176" t="s">
        <v>350</v>
      </c>
      <c r="E228" s="176" t="s">
        <v>350</v>
      </c>
      <c r="F228" s="252"/>
      <c r="G228" s="258" t="s">
        <v>63</v>
      </c>
      <c r="H228" s="254"/>
      <c r="I228" s="254"/>
      <c r="J228" s="254"/>
      <c r="K228" s="259"/>
      <c r="L228" s="260">
        <v>0.5</v>
      </c>
      <c r="M228" s="255" t="s">
        <v>48</v>
      </c>
      <c r="N228" s="137"/>
    </row>
    <row r="229" spans="1:14" ht="15" customHeight="1" x14ac:dyDescent="0.25">
      <c r="A229" s="174" t="s">
        <v>350</v>
      </c>
      <c r="B229" s="174" t="s">
        <v>363</v>
      </c>
      <c r="C229" s="174" t="s">
        <v>351</v>
      </c>
      <c r="D229" s="174"/>
      <c r="E229" s="146"/>
      <c r="F229" s="252"/>
      <c r="G229" s="253" t="s">
        <v>75</v>
      </c>
      <c r="H229" s="254"/>
      <c r="I229" s="254"/>
      <c r="J229" s="254"/>
      <c r="K229" s="259"/>
      <c r="L229" s="260"/>
      <c r="M229" s="255"/>
      <c r="N229" s="137"/>
    </row>
    <row r="230" spans="1:14" ht="15" customHeight="1" x14ac:dyDescent="0.25">
      <c r="A230" s="174" t="s">
        <v>350</v>
      </c>
      <c r="B230" s="174" t="s">
        <v>363</v>
      </c>
      <c r="C230" s="174" t="s">
        <v>351</v>
      </c>
      <c r="D230" s="174" t="s">
        <v>387</v>
      </c>
      <c r="E230" s="146"/>
      <c r="F230" s="252"/>
      <c r="G230" s="257" t="s">
        <v>76</v>
      </c>
      <c r="H230" s="254"/>
      <c r="I230" s="254"/>
      <c r="J230" s="254"/>
      <c r="K230" s="259"/>
      <c r="L230" s="260"/>
      <c r="M230" s="255"/>
      <c r="N230" s="183" t="s">
        <v>922</v>
      </c>
    </row>
    <row r="231" spans="1:14" ht="15" customHeight="1" x14ac:dyDescent="0.25">
      <c r="A231" s="176" t="s">
        <v>350</v>
      </c>
      <c r="B231" s="176" t="s">
        <v>363</v>
      </c>
      <c r="C231" s="176" t="s">
        <v>351</v>
      </c>
      <c r="D231" s="176" t="s">
        <v>387</v>
      </c>
      <c r="E231" s="176" t="s">
        <v>387</v>
      </c>
      <c r="F231" s="252"/>
      <c r="G231" s="258" t="s">
        <v>62</v>
      </c>
      <c r="H231" s="254"/>
      <c r="I231" s="254"/>
      <c r="J231" s="254"/>
      <c r="K231" s="259"/>
      <c r="L231" s="260">
        <v>0.13333333333333333</v>
      </c>
      <c r="M231" s="255" t="s">
        <v>48</v>
      </c>
      <c r="N231" s="137"/>
    </row>
    <row r="232" spans="1:14" ht="15" customHeight="1" x14ac:dyDescent="0.25">
      <c r="A232" s="176" t="s">
        <v>350</v>
      </c>
      <c r="B232" s="176" t="s">
        <v>363</v>
      </c>
      <c r="C232" s="176" t="s">
        <v>351</v>
      </c>
      <c r="D232" s="176" t="s">
        <v>387</v>
      </c>
      <c r="E232" s="176" t="s">
        <v>350</v>
      </c>
      <c r="F232" s="252"/>
      <c r="G232" s="258" t="s">
        <v>77</v>
      </c>
      <c r="H232" s="254"/>
      <c r="I232" s="254"/>
      <c r="J232" s="254"/>
      <c r="K232" s="259"/>
      <c r="L232" s="260">
        <v>0.13333333333333333</v>
      </c>
      <c r="M232" s="255" t="s">
        <v>48</v>
      </c>
      <c r="N232" s="137"/>
    </row>
    <row r="233" spans="1:14" ht="15" customHeight="1" x14ac:dyDescent="0.25">
      <c r="A233" s="176" t="s">
        <v>350</v>
      </c>
      <c r="B233" s="176" t="s">
        <v>363</v>
      </c>
      <c r="C233" s="176" t="s">
        <v>351</v>
      </c>
      <c r="D233" s="176" t="s">
        <v>387</v>
      </c>
      <c r="E233" s="176" t="s">
        <v>351</v>
      </c>
      <c r="F233" s="252"/>
      <c r="G233" s="258" t="s">
        <v>78</v>
      </c>
      <c r="H233" s="254"/>
      <c r="I233" s="254"/>
      <c r="J233" s="254"/>
      <c r="K233" s="259"/>
      <c r="L233" s="260">
        <v>8.3333333333333329E-2</v>
      </c>
      <c r="M233" s="255" t="s">
        <v>48</v>
      </c>
      <c r="N233" s="137"/>
    </row>
    <row r="234" spans="1:14" ht="15" customHeight="1" x14ac:dyDescent="0.25">
      <c r="A234" s="174" t="s">
        <v>350</v>
      </c>
      <c r="B234" s="174" t="s">
        <v>363</v>
      </c>
      <c r="C234" s="174" t="s">
        <v>351</v>
      </c>
      <c r="D234" s="174" t="s">
        <v>350</v>
      </c>
      <c r="E234" s="146"/>
      <c r="F234" s="252"/>
      <c r="G234" s="257" t="s">
        <v>79</v>
      </c>
      <c r="H234" s="254"/>
      <c r="I234" s="254"/>
      <c r="J234" s="254"/>
      <c r="K234" s="255"/>
      <c r="L234" s="256"/>
      <c r="M234" s="255"/>
      <c r="N234" s="183" t="s">
        <v>923</v>
      </c>
    </row>
    <row r="235" spans="1:14" ht="15" customHeight="1" x14ac:dyDescent="0.25">
      <c r="A235" s="176" t="s">
        <v>350</v>
      </c>
      <c r="B235" s="176" t="s">
        <v>363</v>
      </c>
      <c r="C235" s="176" t="s">
        <v>351</v>
      </c>
      <c r="D235" s="176" t="s">
        <v>350</v>
      </c>
      <c r="E235" s="176" t="s">
        <v>387</v>
      </c>
      <c r="F235" s="252"/>
      <c r="G235" s="258" t="s">
        <v>62</v>
      </c>
      <c r="H235" s="254"/>
      <c r="I235" s="254"/>
      <c r="J235" s="254"/>
      <c r="K235" s="261"/>
      <c r="L235" s="260">
        <v>0.13333333333333333</v>
      </c>
      <c r="M235" s="255" t="s">
        <v>48</v>
      </c>
      <c r="N235" s="137"/>
    </row>
    <row r="236" spans="1:14" ht="15" customHeight="1" x14ac:dyDescent="0.25">
      <c r="A236" s="176" t="s">
        <v>350</v>
      </c>
      <c r="B236" s="176" t="s">
        <v>363</v>
      </c>
      <c r="C236" s="176" t="s">
        <v>351</v>
      </c>
      <c r="D236" s="176" t="s">
        <v>350</v>
      </c>
      <c r="E236" s="176" t="s">
        <v>350</v>
      </c>
      <c r="F236" s="252"/>
      <c r="G236" s="258" t="s">
        <v>77</v>
      </c>
      <c r="H236" s="254"/>
      <c r="I236" s="254"/>
      <c r="J236" s="254"/>
      <c r="K236" s="255"/>
      <c r="L236" s="260">
        <v>0.13333333333333333</v>
      </c>
      <c r="M236" s="255" t="s">
        <v>48</v>
      </c>
      <c r="N236" s="137"/>
    </row>
    <row r="237" spans="1:14" ht="15" customHeight="1" x14ac:dyDescent="0.25">
      <c r="A237" s="176" t="s">
        <v>350</v>
      </c>
      <c r="B237" s="176" t="s">
        <v>363</v>
      </c>
      <c r="C237" s="176" t="s">
        <v>351</v>
      </c>
      <c r="D237" s="176" t="s">
        <v>350</v>
      </c>
      <c r="E237" s="176" t="s">
        <v>351</v>
      </c>
      <c r="F237" s="252"/>
      <c r="G237" s="258" t="s">
        <v>78</v>
      </c>
      <c r="H237" s="254"/>
      <c r="I237" s="254"/>
      <c r="J237" s="254"/>
      <c r="K237" s="255"/>
      <c r="L237" s="260">
        <v>8.3333333333333329E-2</v>
      </c>
      <c r="M237" s="255" t="s">
        <v>48</v>
      </c>
      <c r="N237" s="137"/>
    </row>
    <row r="238" spans="1:14" ht="15" customHeight="1" x14ac:dyDescent="0.25">
      <c r="A238" s="174" t="s">
        <v>350</v>
      </c>
      <c r="B238" s="174" t="s">
        <v>363</v>
      </c>
      <c r="C238" s="174" t="s">
        <v>351</v>
      </c>
      <c r="D238" s="174" t="s">
        <v>351</v>
      </c>
      <c r="E238" s="146"/>
      <c r="F238" s="252"/>
      <c r="G238" s="257" t="s">
        <v>547</v>
      </c>
      <c r="H238" s="254"/>
      <c r="I238" s="254"/>
      <c r="J238" s="254"/>
      <c r="K238" s="255"/>
      <c r="L238" s="256"/>
      <c r="M238" s="255"/>
      <c r="N238" s="183" t="s">
        <v>546</v>
      </c>
    </row>
    <row r="239" spans="1:14" ht="15" customHeight="1" x14ac:dyDescent="0.25">
      <c r="A239" s="176" t="s">
        <v>350</v>
      </c>
      <c r="B239" s="176" t="s">
        <v>363</v>
      </c>
      <c r="C239" s="176" t="s">
        <v>351</v>
      </c>
      <c r="D239" s="176" t="s">
        <v>351</v>
      </c>
      <c r="E239" s="176" t="s">
        <v>387</v>
      </c>
      <c r="F239" s="252"/>
      <c r="G239" s="258" t="s">
        <v>80</v>
      </c>
      <c r="H239" s="254">
        <v>20</v>
      </c>
      <c r="I239" s="254"/>
      <c r="J239" s="254"/>
      <c r="K239" s="255" t="s">
        <v>96</v>
      </c>
      <c r="L239" s="256"/>
      <c r="M239" s="255"/>
      <c r="N239" s="137"/>
    </row>
    <row r="240" spans="1:14" ht="15" customHeight="1" x14ac:dyDescent="0.25">
      <c r="A240" s="174" t="s">
        <v>350</v>
      </c>
      <c r="B240" s="174" t="s">
        <v>363</v>
      </c>
      <c r="C240" s="174" t="s">
        <v>351</v>
      </c>
      <c r="D240" s="174" t="s">
        <v>352</v>
      </c>
      <c r="E240" s="146"/>
      <c r="F240" s="252"/>
      <c r="G240" s="257" t="s">
        <v>81</v>
      </c>
      <c r="H240" s="254"/>
      <c r="I240" s="254"/>
      <c r="J240" s="254"/>
      <c r="K240" s="255"/>
      <c r="L240" s="256"/>
      <c r="M240" s="255"/>
      <c r="N240" s="137"/>
    </row>
    <row r="241" spans="1:14" ht="15" customHeight="1" x14ac:dyDescent="0.25">
      <c r="A241" s="176" t="s">
        <v>350</v>
      </c>
      <c r="B241" s="176" t="s">
        <v>363</v>
      </c>
      <c r="C241" s="176" t="s">
        <v>351</v>
      </c>
      <c r="D241" s="176" t="s">
        <v>352</v>
      </c>
      <c r="E241" s="176" t="s">
        <v>387</v>
      </c>
      <c r="F241" s="252"/>
      <c r="G241" s="258" t="s">
        <v>82</v>
      </c>
      <c r="H241" s="254"/>
      <c r="I241" s="254"/>
      <c r="J241" s="254"/>
      <c r="K241" s="255"/>
      <c r="L241" s="260">
        <v>0.33333333333333331</v>
      </c>
      <c r="M241" s="255" t="s">
        <v>48</v>
      </c>
      <c r="N241" s="137"/>
    </row>
    <row r="242" spans="1:14" ht="15" customHeight="1" x14ac:dyDescent="0.25">
      <c r="A242" s="176" t="s">
        <v>350</v>
      </c>
      <c r="B242" s="176" t="s">
        <v>363</v>
      </c>
      <c r="C242" s="176" t="s">
        <v>351</v>
      </c>
      <c r="D242" s="176" t="s">
        <v>352</v>
      </c>
      <c r="E242" s="176" t="s">
        <v>350</v>
      </c>
      <c r="F242" s="252"/>
      <c r="G242" s="258" t="s">
        <v>83</v>
      </c>
      <c r="H242" s="254">
        <v>32</v>
      </c>
      <c r="I242" s="254"/>
      <c r="J242" s="254"/>
      <c r="K242" s="255" t="s">
        <v>96</v>
      </c>
      <c r="L242" s="260"/>
      <c r="M242" s="255"/>
      <c r="N242" s="137"/>
    </row>
    <row r="243" spans="1:14" ht="15" customHeight="1" x14ac:dyDescent="0.25">
      <c r="A243" s="174" t="s">
        <v>350</v>
      </c>
      <c r="B243" s="174" t="s">
        <v>363</v>
      </c>
      <c r="C243" s="174" t="s">
        <v>352</v>
      </c>
      <c r="D243" s="146"/>
      <c r="E243" s="146"/>
      <c r="F243" s="252"/>
      <c r="G243" s="253" t="s">
        <v>84</v>
      </c>
      <c r="H243" s="254"/>
      <c r="I243" s="254"/>
      <c r="J243" s="254"/>
      <c r="K243" s="255"/>
      <c r="L243" s="260"/>
      <c r="M243" s="255"/>
      <c r="N243" s="137"/>
    </row>
    <row r="244" spans="1:14" ht="15" customHeight="1" x14ac:dyDescent="0.25">
      <c r="A244" s="174" t="s">
        <v>350</v>
      </c>
      <c r="B244" s="174" t="s">
        <v>363</v>
      </c>
      <c r="C244" s="174" t="s">
        <v>352</v>
      </c>
      <c r="D244" s="174" t="s">
        <v>387</v>
      </c>
      <c r="E244" s="146"/>
      <c r="F244" s="252"/>
      <c r="G244" s="257" t="s">
        <v>85</v>
      </c>
      <c r="H244" s="254"/>
      <c r="I244" s="254"/>
      <c r="J244" s="254"/>
      <c r="K244" s="255"/>
      <c r="L244" s="260"/>
      <c r="M244" s="255"/>
      <c r="N244" s="137"/>
    </row>
    <row r="245" spans="1:14" ht="15" customHeight="1" x14ac:dyDescent="0.25">
      <c r="A245" s="176" t="s">
        <v>350</v>
      </c>
      <c r="B245" s="176" t="s">
        <v>363</v>
      </c>
      <c r="C245" s="176" t="s">
        <v>352</v>
      </c>
      <c r="D245" s="176" t="s">
        <v>387</v>
      </c>
      <c r="E245" s="176" t="s">
        <v>387</v>
      </c>
      <c r="F245" s="252"/>
      <c r="G245" s="258" t="s">
        <v>86</v>
      </c>
      <c r="H245" s="254"/>
      <c r="I245" s="254"/>
      <c r="J245" s="254"/>
      <c r="K245" s="255"/>
      <c r="L245" s="260">
        <v>0.33333333333333331</v>
      </c>
      <c r="M245" s="255" t="s">
        <v>48</v>
      </c>
      <c r="N245" s="137"/>
    </row>
    <row r="246" spans="1:14" ht="15" customHeight="1" x14ac:dyDescent="0.25">
      <c r="A246" s="176" t="s">
        <v>350</v>
      </c>
      <c r="B246" s="176" t="s">
        <v>363</v>
      </c>
      <c r="C246" s="176" t="s">
        <v>352</v>
      </c>
      <c r="D246" s="176" t="s">
        <v>387</v>
      </c>
      <c r="E246" s="197" t="s">
        <v>350</v>
      </c>
      <c r="F246" s="252"/>
      <c r="G246" s="258" t="s">
        <v>87</v>
      </c>
      <c r="H246" s="254"/>
      <c r="I246" s="254"/>
      <c r="J246" s="254"/>
      <c r="K246" s="255"/>
      <c r="L246" s="260">
        <v>0.33333333333333331</v>
      </c>
      <c r="M246" s="255" t="s">
        <v>48</v>
      </c>
      <c r="N246" s="137"/>
    </row>
    <row r="247" spans="1:14" ht="15" customHeight="1" x14ac:dyDescent="0.25">
      <c r="A247" s="176" t="s">
        <v>350</v>
      </c>
      <c r="B247" s="176" t="s">
        <v>363</v>
      </c>
      <c r="C247" s="176" t="s">
        <v>352</v>
      </c>
      <c r="D247" s="176" t="s">
        <v>387</v>
      </c>
      <c r="E247" s="197" t="s">
        <v>351</v>
      </c>
      <c r="F247" s="252"/>
      <c r="G247" s="258" t="s">
        <v>88</v>
      </c>
      <c r="H247" s="254"/>
      <c r="I247" s="254"/>
      <c r="J247" s="254"/>
      <c r="K247" s="255"/>
      <c r="L247" s="260">
        <v>8.3333333333333329E-2</v>
      </c>
      <c r="M247" s="255" t="s">
        <v>48</v>
      </c>
      <c r="N247" s="137"/>
    </row>
    <row r="248" spans="1:14" ht="15" customHeight="1" x14ac:dyDescent="0.25">
      <c r="A248" s="176" t="s">
        <v>350</v>
      </c>
      <c r="B248" s="176" t="s">
        <v>363</v>
      </c>
      <c r="C248" s="176" t="s">
        <v>352</v>
      </c>
      <c r="D248" s="176" t="s">
        <v>387</v>
      </c>
      <c r="E248" s="197" t="s">
        <v>352</v>
      </c>
      <c r="F248" s="252"/>
      <c r="G248" s="258" t="s">
        <v>89</v>
      </c>
      <c r="H248" s="254"/>
      <c r="I248" s="254"/>
      <c r="J248" s="254"/>
      <c r="K248" s="255"/>
      <c r="L248" s="260">
        <v>0.16666666666666666</v>
      </c>
      <c r="M248" s="255" t="s">
        <v>48</v>
      </c>
      <c r="N248" s="137"/>
    </row>
    <row r="249" spans="1:14" ht="15" customHeight="1" x14ac:dyDescent="0.25">
      <c r="A249" s="176" t="s">
        <v>350</v>
      </c>
      <c r="B249" s="176" t="s">
        <v>363</v>
      </c>
      <c r="C249" s="176" t="s">
        <v>352</v>
      </c>
      <c r="D249" s="176" t="s">
        <v>387</v>
      </c>
      <c r="E249" s="197" t="s">
        <v>354</v>
      </c>
      <c r="F249" s="252"/>
      <c r="G249" s="258" t="s">
        <v>90</v>
      </c>
      <c r="H249" s="254"/>
      <c r="I249" s="254"/>
      <c r="J249" s="254"/>
      <c r="K249" s="255"/>
      <c r="L249" s="260">
        <v>8.3333333333333329E-2</v>
      </c>
      <c r="M249" s="255" t="s">
        <v>48</v>
      </c>
      <c r="N249" s="137"/>
    </row>
    <row r="250" spans="1:14" ht="15" customHeight="1" x14ac:dyDescent="0.25">
      <c r="A250" s="176" t="s">
        <v>350</v>
      </c>
      <c r="B250" s="176" t="s">
        <v>363</v>
      </c>
      <c r="C250" s="176" t="s">
        <v>352</v>
      </c>
      <c r="D250" s="176" t="s">
        <v>387</v>
      </c>
      <c r="E250" s="197" t="s">
        <v>356</v>
      </c>
      <c r="F250" s="252"/>
      <c r="G250" s="258" t="s">
        <v>91</v>
      </c>
      <c r="H250" s="254"/>
      <c r="I250" s="254"/>
      <c r="J250" s="254"/>
      <c r="K250" s="255"/>
      <c r="L250" s="260">
        <v>0.2</v>
      </c>
      <c r="M250" s="255" t="s">
        <v>48</v>
      </c>
      <c r="N250" s="137"/>
    </row>
    <row r="251" spans="1:14" ht="15" customHeight="1" x14ac:dyDescent="0.25">
      <c r="A251" s="158"/>
      <c r="B251" s="158"/>
      <c r="C251" s="158"/>
      <c r="D251" s="158"/>
      <c r="E251" s="159"/>
      <c r="F251" s="160"/>
      <c r="G251" s="207"/>
      <c r="H251" s="208"/>
      <c r="I251" s="208"/>
      <c r="J251" s="208"/>
      <c r="K251" s="209"/>
      <c r="L251" s="262"/>
      <c r="M251" s="166"/>
      <c r="N251" s="210"/>
    </row>
    <row r="252" spans="1:14" s="20" customFormat="1" ht="15" customHeight="1" x14ac:dyDescent="0.25">
      <c r="A252" s="174" t="s">
        <v>350</v>
      </c>
      <c r="B252" s="174" t="s">
        <v>692</v>
      </c>
      <c r="C252" s="263"/>
      <c r="D252" s="146"/>
      <c r="E252" s="146"/>
      <c r="F252" s="252"/>
      <c r="G252" s="253" t="s">
        <v>812</v>
      </c>
      <c r="H252" s="254"/>
      <c r="I252" s="254"/>
      <c r="J252" s="254"/>
      <c r="K252" s="255"/>
      <c r="L252" s="260"/>
      <c r="M252" s="255"/>
      <c r="N252" s="137"/>
    </row>
    <row r="253" spans="1:14" ht="15" customHeight="1" x14ac:dyDescent="0.25">
      <c r="A253" s="174" t="s">
        <v>350</v>
      </c>
      <c r="B253" s="174" t="s">
        <v>692</v>
      </c>
      <c r="C253" s="174" t="s">
        <v>387</v>
      </c>
      <c r="D253" s="146"/>
      <c r="E253" s="146"/>
      <c r="F253" s="252"/>
      <c r="G253" s="253" t="s">
        <v>92</v>
      </c>
      <c r="H253" s="254"/>
      <c r="I253" s="254"/>
      <c r="J253" s="254"/>
      <c r="K253" s="255"/>
      <c r="L253" s="260"/>
      <c r="M253" s="255"/>
      <c r="N253" s="137"/>
    </row>
    <row r="254" spans="1:14" ht="27.75" customHeight="1" x14ac:dyDescent="0.25">
      <c r="A254" s="174" t="s">
        <v>350</v>
      </c>
      <c r="B254" s="174" t="s">
        <v>692</v>
      </c>
      <c r="C254" s="174" t="s">
        <v>387</v>
      </c>
      <c r="D254" s="174" t="s">
        <v>387</v>
      </c>
      <c r="E254" s="146"/>
      <c r="F254" s="252"/>
      <c r="G254" s="257" t="s">
        <v>261</v>
      </c>
      <c r="H254" s="254"/>
      <c r="I254" s="254"/>
      <c r="J254" s="254"/>
      <c r="K254" s="255"/>
      <c r="L254" s="260"/>
      <c r="M254" s="255"/>
      <c r="N254" s="137"/>
    </row>
    <row r="255" spans="1:14" ht="15" customHeight="1" x14ac:dyDescent="0.25">
      <c r="A255" s="176" t="s">
        <v>350</v>
      </c>
      <c r="B255" s="176" t="s">
        <v>692</v>
      </c>
      <c r="C255" s="176" t="s">
        <v>387</v>
      </c>
      <c r="D255" s="176" t="s">
        <v>387</v>
      </c>
      <c r="E255" s="176" t="s">
        <v>387</v>
      </c>
      <c r="F255" s="252"/>
      <c r="G255" s="258" t="s">
        <v>62</v>
      </c>
      <c r="H255" s="254"/>
      <c r="I255" s="254"/>
      <c r="J255" s="254"/>
      <c r="K255" s="255"/>
      <c r="L255" s="260">
        <v>0.33333333333333331</v>
      </c>
      <c r="M255" s="255" t="s">
        <v>48</v>
      </c>
      <c r="N255" s="137"/>
    </row>
    <row r="256" spans="1:14" ht="15" customHeight="1" x14ac:dyDescent="0.25">
      <c r="A256" s="176" t="s">
        <v>350</v>
      </c>
      <c r="B256" s="176" t="s">
        <v>692</v>
      </c>
      <c r="C256" s="176" t="s">
        <v>387</v>
      </c>
      <c r="D256" s="176" t="s">
        <v>387</v>
      </c>
      <c r="E256" s="176" t="s">
        <v>350</v>
      </c>
      <c r="F256" s="252"/>
      <c r="G256" s="258" t="s">
        <v>77</v>
      </c>
      <c r="H256" s="254"/>
      <c r="I256" s="254"/>
      <c r="J256" s="254"/>
      <c r="K256" s="255"/>
      <c r="L256" s="260">
        <v>0.33333333333333331</v>
      </c>
      <c r="M256" s="255" t="s">
        <v>48</v>
      </c>
      <c r="N256" s="137"/>
    </row>
    <row r="257" spans="1:14" ht="15" customHeight="1" x14ac:dyDescent="0.25">
      <c r="A257" s="176" t="s">
        <v>350</v>
      </c>
      <c r="B257" s="176" t="s">
        <v>692</v>
      </c>
      <c r="C257" s="176" t="s">
        <v>387</v>
      </c>
      <c r="D257" s="176" t="s">
        <v>387</v>
      </c>
      <c r="E257" s="176" t="s">
        <v>351</v>
      </c>
      <c r="F257" s="252"/>
      <c r="G257" s="258" t="s">
        <v>93</v>
      </c>
      <c r="H257" s="254"/>
      <c r="I257" s="254"/>
      <c r="J257" s="254"/>
      <c r="K257" s="255"/>
      <c r="L257" s="260">
        <v>0.16666666666666666</v>
      </c>
      <c r="M257" s="255" t="s">
        <v>48</v>
      </c>
      <c r="N257" s="137"/>
    </row>
    <row r="258" spans="1:14" ht="15" customHeight="1" x14ac:dyDescent="0.25">
      <c r="A258" s="176" t="s">
        <v>350</v>
      </c>
      <c r="B258" s="176" t="s">
        <v>692</v>
      </c>
      <c r="C258" s="176" t="s">
        <v>387</v>
      </c>
      <c r="D258" s="176" t="s">
        <v>387</v>
      </c>
      <c r="E258" s="176" t="s">
        <v>352</v>
      </c>
      <c r="F258" s="252"/>
      <c r="G258" s="258" t="s">
        <v>67</v>
      </c>
      <c r="H258" s="254"/>
      <c r="I258" s="254"/>
      <c r="J258" s="254"/>
      <c r="K258" s="255"/>
      <c r="L258" s="260">
        <v>1.6666666666666666E-2</v>
      </c>
      <c r="M258" s="255" t="s">
        <v>48</v>
      </c>
      <c r="N258" s="137"/>
    </row>
    <row r="259" spans="1:14" ht="15" customHeight="1" x14ac:dyDescent="0.25">
      <c r="A259" s="176" t="s">
        <v>350</v>
      </c>
      <c r="B259" s="176" t="s">
        <v>692</v>
      </c>
      <c r="C259" s="176" t="s">
        <v>387</v>
      </c>
      <c r="D259" s="176" t="s">
        <v>387</v>
      </c>
      <c r="E259" s="176" t="s">
        <v>354</v>
      </c>
      <c r="F259" s="252"/>
      <c r="G259" s="258" t="s">
        <v>94</v>
      </c>
      <c r="H259" s="254"/>
      <c r="I259" s="254"/>
      <c r="J259" s="254"/>
      <c r="K259" s="255"/>
      <c r="L259" s="260">
        <v>0.5</v>
      </c>
      <c r="M259" s="255" t="s">
        <v>48</v>
      </c>
      <c r="N259" s="137"/>
    </row>
    <row r="260" spans="1:14" ht="15" customHeight="1" x14ac:dyDescent="0.25">
      <c r="A260" s="174" t="s">
        <v>350</v>
      </c>
      <c r="B260" s="174" t="s">
        <v>692</v>
      </c>
      <c r="C260" s="174" t="s">
        <v>350</v>
      </c>
      <c r="D260" s="146"/>
      <c r="E260" s="146"/>
      <c r="F260" s="252"/>
      <c r="G260" s="253" t="s">
        <v>95</v>
      </c>
      <c r="H260" s="254"/>
      <c r="I260" s="254"/>
      <c r="J260" s="254"/>
      <c r="K260" s="255"/>
      <c r="L260" s="260"/>
      <c r="M260" s="255"/>
      <c r="N260" s="137"/>
    </row>
    <row r="261" spans="1:14" ht="25" x14ac:dyDescent="0.25">
      <c r="A261" s="174" t="s">
        <v>350</v>
      </c>
      <c r="B261" s="174" t="s">
        <v>692</v>
      </c>
      <c r="C261" s="174" t="s">
        <v>350</v>
      </c>
      <c r="D261" s="174" t="s">
        <v>387</v>
      </c>
      <c r="E261" s="146"/>
      <c r="F261" s="252"/>
      <c r="G261" s="257" t="s">
        <v>262</v>
      </c>
      <c r="H261" s="254"/>
      <c r="I261" s="254"/>
      <c r="J261" s="254"/>
      <c r="K261" s="255"/>
      <c r="L261" s="260"/>
      <c r="M261" s="255"/>
      <c r="N261" s="137"/>
    </row>
    <row r="262" spans="1:14" ht="15" customHeight="1" x14ac:dyDescent="0.25">
      <c r="A262" s="176" t="s">
        <v>350</v>
      </c>
      <c r="B262" s="176" t="s">
        <v>692</v>
      </c>
      <c r="C262" s="176" t="s">
        <v>350</v>
      </c>
      <c r="D262" s="176" t="s">
        <v>387</v>
      </c>
      <c r="E262" s="176" t="s">
        <v>387</v>
      </c>
      <c r="F262" s="252"/>
      <c r="G262" s="258" t="s">
        <v>62</v>
      </c>
      <c r="H262" s="254"/>
      <c r="I262" s="254"/>
      <c r="J262" s="254"/>
      <c r="K262" s="255"/>
      <c r="L262" s="260">
        <v>0.33333333333333331</v>
      </c>
      <c r="M262" s="255" t="s">
        <v>48</v>
      </c>
      <c r="N262" s="137"/>
    </row>
    <row r="263" spans="1:14" ht="15" customHeight="1" x14ac:dyDescent="0.25">
      <c r="A263" s="176" t="s">
        <v>350</v>
      </c>
      <c r="B263" s="176" t="s">
        <v>692</v>
      </c>
      <c r="C263" s="176" t="s">
        <v>350</v>
      </c>
      <c r="D263" s="176" t="s">
        <v>387</v>
      </c>
      <c r="E263" s="176" t="s">
        <v>350</v>
      </c>
      <c r="F263" s="252"/>
      <c r="G263" s="258" t="s">
        <v>77</v>
      </c>
      <c r="H263" s="254"/>
      <c r="I263" s="254"/>
      <c r="J263" s="254"/>
      <c r="K263" s="255"/>
      <c r="L263" s="260">
        <v>0.33333333333333331</v>
      </c>
      <c r="M263" s="255" t="s">
        <v>48</v>
      </c>
      <c r="N263" s="137"/>
    </row>
    <row r="264" spans="1:14" ht="15" customHeight="1" x14ac:dyDescent="0.25">
      <c r="A264" s="176" t="s">
        <v>350</v>
      </c>
      <c r="B264" s="176" t="s">
        <v>692</v>
      </c>
      <c r="C264" s="176" t="s">
        <v>350</v>
      </c>
      <c r="D264" s="176" t="s">
        <v>387</v>
      </c>
      <c r="E264" s="176" t="s">
        <v>351</v>
      </c>
      <c r="F264" s="252"/>
      <c r="G264" s="258" t="s">
        <v>93</v>
      </c>
      <c r="H264" s="254"/>
      <c r="I264" s="254"/>
      <c r="J264" s="254"/>
      <c r="K264" s="255"/>
      <c r="L264" s="260">
        <v>0.16666666666666666</v>
      </c>
      <c r="M264" s="255" t="s">
        <v>48</v>
      </c>
      <c r="N264" s="137"/>
    </row>
    <row r="265" spans="1:14" ht="15" customHeight="1" x14ac:dyDescent="0.25">
      <c r="A265" s="176" t="s">
        <v>350</v>
      </c>
      <c r="B265" s="176" t="s">
        <v>692</v>
      </c>
      <c r="C265" s="176" t="s">
        <v>350</v>
      </c>
      <c r="D265" s="176" t="s">
        <v>387</v>
      </c>
      <c r="E265" s="176" t="s">
        <v>352</v>
      </c>
      <c r="F265" s="252"/>
      <c r="G265" s="258" t="s">
        <v>67</v>
      </c>
      <c r="H265" s="254"/>
      <c r="I265" s="254"/>
      <c r="J265" s="254"/>
      <c r="K265" s="255"/>
      <c r="L265" s="260">
        <v>0.16666666666666666</v>
      </c>
      <c r="M265" s="255" t="s">
        <v>48</v>
      </c>
      <c r="N265" s="137"/>
    </row>
    <row r="266" spans="1:14" ht="15" customHeight="1" x14ac:dyDescent="0.25">
      <c r="A266" s="176" t="s">
        <v>350</v>
      </c>
      <c r="B266" s="176" t="s">
        <v>692</v>
      </c>
      <c r="C266" s="176" t="s">
        <v>350</v>
      </c>
      <c r="D266" s="176" t="s">
        <v>387</v>
      </c>
      <c r="E266" s="176" t="s">
        <v>354</v>
      </c>
      <c r="F266" s="252"/>
      <c r="G266" s="258" t="s">
        <v>94</v>
      </c>
      <c r="H266" s="254"/>
      <c r="I266" s="254"/>
      <c r="J266" s="254"/>
      <c r="K266" s="255"/>
      <c r="L266" s="260">
        <v>0.5</v>
      </c>
      <c r="M266" s="255" t="s">
        <v>48</v>
      </c>
      <c r="N266" s="137"/>
    </row>
    <row r="267" spans="1:14" ht="15" customHeight="1" x14ac:dyDescent="0.25">
      <c r="A267" s="264"/>
      <c r="B267" s="264"/>
      <c r="C267" s="264"/>
      <c r="D267" s="264"/>
      <c r="E267" s="265"/>
      <c r="F267" s="266"/>
      <c r="G267" s="267"/>
      <c r="H267" s="268"/>
      <c r="I267" s="268"/>
      <c r="J267" s="268"/>
      <c r="K267" s="269"/>
      <c r="L267" s="270"/>
      <c r="M267" s="269"/>
      <c r="N267" s="271"/>
    </row>
    <row r="268" spans="1:14" x14ac:dyDescent="0.25">
      <c r="A268" s="272" t="s">
        <v>350</v>
      </c>
      <c r="B268" s="272" t="s">
        <v>693</v>
      </c>
      <c r="C268" s="272"/>
      <c r="D268" s="272"/>
      <c r="E268" s="273"/>
      <c r="F268" s="274"/>
      <c r="G268" s="275" t="s">
        <v>1390</v>
      </c>
      <c r="H268" s="276"/>
      <c r="I268" s="277"/>
      <c r="J268" s="277"/>
      <c r="K268" s="278"/>
      <c r="L268" s="279"/>
      <c r="M268" s="278"/>
      <c r="N268" s="278"/>
    </row>
    <row r="269" spans="1:14" s="20" customFormat="1" x14ac:dyDescent="0.25">
      <c r="A269" s="272" t="s">
        <v>350</v>
      </c>
      <c r="B269" s="272" t="s">
        <v>693</v>
      </c>
      <c r="C269" s="272" t="s">
        <v>1386</v>
      </c>
      <c r="D269" s="272"/>
      <c r="E269" s="273"/>
      <c r="F269" s="274"/>
      <c r="G269" s="275" t="s">
        <v>1323</v>
      </c>
      <c r="H269" s="276"/>
      <c r="I269" s="277"/>
      <c r="J269" s="277"/>
      <c r="K269" s="278"/>
      <c r="L269" s="279"/>
      <c r="M269" s="278"/>
      <c r="N269" s="278"/>
    </row>
    <row r="270" spans="1:14" x14ac:dyDescent="0.25">
      <c r="A270" s="272" t="s">
        <v>350</v>
      </c>
      <c r="B270" s="272" t="s">
        <v>693</v>
      </c>
      <c r="C270" s="272" t="s">
        <v>387</v>
      </c>
      <c r="D270" s="272" t="s">
        <v>387</v>
      </c>
      <c r="E270" s="273"/>
      <c r="F270" s="280"/>
      <c r="G270" s="275" t="s">
        <v>1324</v>
      </c>
      <c r="H270" s="281"/>
      <c r="I270" s="281"/>
      <c r="J270" s="281"/>
      <c r="K270" s="282"/>
      <c r="L270" s="279"/>
      <c r="M270" s="282"/>
      <c r="N270" s="283"/>
    </row>
    <row r="271" spans="1:14" x14ac:dyDescent="0.25">
      <c r="A271" s="274" t="s">
        <v>350</v>
      </c>
      <c r="B271" s="274" t="s">
        <v>693</v>
      </c>
      <c r="C271" s="274" t="str">
        <f>C270</f>
        <v>01</v>
      </c>
      <c r="D271" s="274" t="s">
        <v>387</v>
      </c>
      <c r="E271" s="274" t="s">
        <v>387</v>
      </c>
      <c r="F271" s="280"/>
      <c r="G271" s="284" t="s">
        <v>1325</v>
      </c>
      <c r="H271" s="281">
        <v>20</v>
      </c>
      <c r="I271" s="281">
        <v>40</v>
      </c>
      <c r="J271" s="281">
        <f>(I271+H271)/ 2</f>
        <v>30</v>
      </c>
      <c r="K271" s="282" t="s">
        <v>49</v>
      </c>
      <c r="L271" s="285">
        <v>1</v>
      </c>
      <c r="M271" s="282" t="s">
        <v>48</v>
      </c>
      <c r="N271" s="286"/>
    </row>
    <row r="272" spans="1:14" x14ac:dyDescent="0.25">
      <c r="A272" s="274" t="s">
        <v>350</v>
      </c>
      <c r="B272" s="274" t="s">
        <v>693</v>
      </c>
      <c r="C272" s="274" t="str">
        <f>C271</f>
        <v>01</v>
      </c>
      <c r="D272" s="274" t="s">
        <v>387</v>
      </c>
      <c r="E272" s="274" t="s">
        <v>350</v>
      </c>
      <c r="F272" s="286"/>
      <c r="G272" s="287" t="s">
        <v>1326</v>
      </c>
      <c r="H272" s="281">
        <v>160</v>
      </c>
      <c r="I272" s="281">
        <v>240</v>
      </c>
      <c r="J272" s="281">
        <f>(I272+H272)/ 2</f>
        <v>200</v>
      </c>
      <c r="K272" s="282" t="s">
        <v>49</v>
      </c>
      <c r="L272" s="285">
        <v>1</v>
      </c>
      <c r="M272" s="282" t="s">
        <v>48</v>
      </c>
      <c r="N272" s="286"/>
    </row>
    <row r="273" spans="1:14" x14ac:dyDescent="0.25">
      <c r="A273" s="272" t="s">
        <v>350</v>
      </c>
      <c r="B273" s="272" t="s">
        <v>693</v>
      </c>
      <c r="C273" s="272" t="s">
        <v>387</v>
      </c>
      <c r="D273" s="272" t="s">
        <v>350</v>
      </c>
      <c r="E273" s="288"/>
      <c r="F273" s="286"/>
      <c r="G273" s="289" t="s">
        <v>1327</v>
      </c>
      <c r="H273" s="281"/>
      <c r="I273" s="281"/>
      <c r="J273" s="281"/>
      <c r="K273" s="283"/>
      <c r="L273" s="285"/>
      <c r="M273" s="282"/>
      <c r="N273" s="283"/>
    </row>
    <row r="274" spans="1:14" ht="25" x14ac:dyDescent="0.25">
      <c r="A274" s="274" t="s">
        <v>350</v>
      </c>
      <c r="B274" s="274" t="s">
        <v>693</v>
      </c>
      <c r="C274" s="274" t="s">
        <v>387</v>
      </c>
      <c r="D274" s="274" t="s">
        <v>350</v>
      </c>
      <c r="E274" s="274" t="s">
        <v>387</v>
      </c>
      <c r="F274" s="286"/>
      <c r="G274" s="290" t="s">
        <v>1328</v>
      </c>
      <c r="H274" s="291">
        <v>40</v>
      </c>
      <c r="I274" s="291">
        <v>60</v>
      </c>
      <c r="J274" s="291">
        <f t="shared" ref="J274:J277" si="8">(I274+H274)/ 2</f>
        <v>50</v>
      </c>
      <c r="K274" s="282" t="s">
        <v>49</v>
      </c>
      <c r="L274" s="285">
        <v>1</v>
      </c>
      <c r="M274" s="282" t="s">
        <v>48</v>
      </c>
      <c r="N274" s="287" t="s">
        <v>1329</v>
      </c>
    </row>
    <row r="275" spans="1:14" ht="25" x14ac:dyDescent="0.25">
      <c r="A275" s="274" t="s">
        <v>350</v>
      </c>
      <c r="B275" s="274" t="s">
        <v>693</v>
      </c>
      <c r="C275" s="274" t="s">
        <v>387</v>
      </c>
      <c r="D275" s="274" t="s">
        <v>350</v>
      </c>
      <c r="E275" s="274" t="s">
        <v>350</v>
      </c>
      <c r="F275" s="286"/>
      <c r="G275" s="290" t="s">
        <v>1330</v>
      </c>
      <c r="H275" s="291"/>
      <c r="I275" s="291"/>
      <c r="J275" s="291">
        <f t="shared" si="8"/>
        <v>0</v>
      </c>
      <c r="K275" s="282" t="s">
        <v>50</v>
      </c>
      <c r="L275" s="285">
        <v>1</v>
      </c>
      <c r="M275" s="282" t="s">
        <v>48</v>
      </c>
      <c r="N275" s="287" t="s">
        <v>1329</v>
      </c>
    </row>
    <row r="276" spans="1:14" ht="25" x14ac:dyDescent="0.25">
      <c r="A276" s="274" t="s">
        <v>350</v>
      </c>
      <c r="B276" s="274" t="s">
        <v>693</v>
      </c>
      <c r="C276" s="274" t="s">
        <v>387</v>
      </c>
      <c r="D276" s="274" t="s">
        <v>350</v>
      </c>
      <c r="E276" s="274" t="s">
        <v>351</v>
      </c>
      <c r="F276" s="286"/>
      <c r="G276" s="287" t="s">
        <v>1331</v>
      </c>
      <c r="H276" s="281">
        <v>40</v>
      </c>
      <c r="I276" s="281">
        <v>60</v>
      </c>
      <c r="J276" s="281">
        <f t="shared" si="8"/>
        <v>50</v>
      </c>
      <c r="K276" s="282" t="s">
        <v>49</v>
      </c>
      <c r="L276" s="285">
        <v>1</v>
      </c>
      <c r="M276" s="282" t="s">
        <v>48</v>
      </c>
      <c r="N276" s="287" t="s">
        <v>1332</v>
      </c>
    </row>
    <row r="277" spans="1:14" x14ac:dyDescent="0.25">
      <c r="A277" s="274" t="s">
        <v>350</v>
      </c>
      <c r="B277" s="274" t="s">
        <v>693</v>
      </c>
      <c r="C277" s="274" t="s">
        <v>387</v>
      </c>
      <c r="D277" s="274" t="s">
        <v>350</v>
      </c>
      <c r="E277" s="274" t="s">
        <v>352</v>
      </c>
      <c r="F277" s="286"/>
      <c r="G277" s="287" t="s">
        <v>1333</v>
      </c>
      <c r="H277" s="281">
        <v>25</v>
      </c>
      <c r="I277" s="281">
        <v>35</v>
      </c>
      <c r="J277" s="281">
        <f t="shared" si="8"/>
        <v>30</v>
      </c>
      <c r="K277" s="282" t="s">
        <v>49</v>
      </c>
      <c r="L277" s="285">
        <v>1</v>
      </c>
      <c r="M277" s="282" t="s">
        <v>48</v>
      </c>
      <c r="N277" s="283"/>
    </row>
    <row r="278" spans="1:14" x14ac:dyDescent="0.25">
      <c r="A278" s="272" t="s">
        <v>350</v>
      </c>
      <c r="B278" s="272" t="s">
        <v>693</v>
      </c>
      <c r="C278" s="272" t="s">
        <v>350</v>
      </c>
      <c r="D278" s="288"/>
      <c r="E278" s="288"/>
      <c r="F278" s="292"/>
      <c r="G278" s="293" t="s">
        <v>1387</v>
      </c>
      <c r="H278" s="281"/>
      <c r="I278" s="281"/>
      <c r="J278" s="281"/>
      <c r="K278" s="282"/>
      <c r="L278" s="285"/>
      <c r="M278" s="282"/>
      <c r="N278" s="283"/>
    </row>
    <row r="279" spans="1:14" x14ac:dyDescent="0.25">
      <c r="A279" s="274" t="s">
        <v>350</v>
      </c>
      <c r="B279" s="274" t="s">
        <v>693</v>
      </c>
      <c r="C279" s="274" t="s">
        <v>350</v>
      </c>
      <c r="D279" s="274" t="s">
        <v>387</v>
      </c>
      <c r="E279" s="274"/>
      <c r="F279" s="292"/>
      <c r="G279" s="287" t="s">
        <v>1335</v>
      </c>
      <c r="H279" s="281">
        <v>40</v>
      </c>
      <c r="I279" s="281">
        <v>60</v>
      </c>
      <c r="J279" s="281">
        <f t="shared" ref="J279:J286" si="9">(I279+H279)/ 2</f>
        <v>50</v>
      </c>
      <c r="K279" s="282" t="s">
        <v>49</v>
      </c>
      <c r="L279" s="285">
        <v>1</v>
      </c>
      <c r="M279" s="282" t="s">
        <v>48</v>
      </c>
      <c r="N279" s="283"/>
    </row>
    <row r="280" spans="1:14" x14ac:dyDescent="0.25">
      <c r="A280" s="274" t="s">
        <v>350</v>
      </c>
      <c r="B280" s="274" t="s">
        <v>693</v>
      </c>
      <c r="C280" s="274" t="s">
        <v>350</v>
      </c>
      <c r="D280" s="274" t="s">
        <v>350</v>
      </c>
      <c r="E280" s="274"/>
      <c r="F280" s="292"/>
      <c r="G280" s="287" t="s">
        <v>1336</v>
      </c>
      <c r="H280" s="281">
        <v>25</v>
      </c>
      <c r="I280" s="281">
        <v>40</v>
      </c>
      <c r="J280" s="281">
        <f t="shared" si="9"/>
        <v>32.5</v>
      </c>
      <c r="K280" s="282" t="s">
        <v>49</v>
      </c>
      <c r="L280" s="285">
        <v>1</v>
      </c>
      <c r="M280" s="282" t="s">
        <v>48</v>
      </c>
      <c r="N280" s="283"/>
    </row>
    <row r="281" spans="1:14" x14ac:dyDescent="0.25">
      <c r="A281" s="274" t="s">
        <v>350</v>
      </c>
      <c r="B281" s="274" t="s">
        <v>693</v>
      </c>
      <c r="C281" s="274" t="s">
        <v>350</v>
      </c>
      <c r="D281" s="274" t="s">
        <v>351</v>
      </c>
      <c r="E281" s="274"/>
      <c r="F281" s="286"/>
      <c r="G281" s="287" t="s">
        <v>1337</v>
      </c>
      <c r="H281" s="281">
        <v>200</v>
      </c>
      <c r="I281" s="281">
        <v>300</v>
      </c>
      <c r="J281" s="281">
        <f t="shared" si="9"/>
        <v>250</v>
      </c>
      <c r="K281" s="282" t="s">
        <v>49</v>
      </c>
      <c r="L281" s="285">
        <v>1</v>
      </c>
      <c r="M281" s="282" t="s">
        <v>48</v>
      </c>
      <c r="N281" s="283"/>
    </row>
    <row r="282" spans="1:14" x14ac:dyDescent="0.25">
      <c r="A282" s="274" t="s">
        <v>350</v>
      </c>
      <c r="B282" s="274" t="s">
        <v>693</v>
      </c>
      <c r="C282" s="274" t="s">
        <v>350</v>
      </c>
      <c r="D282" s="274" t="s">
        <v>352</v>
      </c>
      <c r="E282" s="274"/>
      <c r="F282" s="286"/>
      <c r="G282" s="287" t="s">
        <v>1338</v>
      </c>
      <c r="H282" s="281">
        <v>8</v>
      </c>
      <c r="I282" s="281">
        <v>12</v>
      </c>
      <c r="J282" s="281">
        <f t="shared" si="9"/>
        <v>10</v>
      </c>
      <c r="K282" s="282" t="s">
        <v>49</v>
      </c>
      <c r="L282" s="285">
        <v>1</v>
      </c>
      <c r="M282" s="282" t="s">
        <v>48</v>
      </c>
      <c r="N282" s="283"/>
    </row>
    <row r="283" spans="1:14" x14ac:dyDescent="0.25">
      <c r="A283" s="274" t="s">
        <v>350</v>
      </c>
      <c r="B283" s="274" t="s">
        <v>693</v>
      </c>
      <c r="C283" s="274" t="s">
        <v>350</v>
      </c>
      <c r="D283" s="274" t="s">
        <v>354</v>
      </c>
      <c r="E283" s="274"/>
      <c r="F283" s="292"/>
      <c r="G283" s="287" t="s">
        <v>1339</v>
      </c>
      <c r="H283" s="281">
        <v>30</v>
      </c>
      <c r="I283" s="281">
        <v>50</v>
      </c>
      <c r="J283" s="281">
        <f t="shared" si="9"/>
        <v>40</v>
      </c>
      <c r="K283" s="282" t="s">
        <v>49</v>
      </c>
      <c r="L283" s="285">
        <v>1</v>
      </c>
      <c r="M283" s="282" t="s">
        <v>48</v>
      </c>
      <c r="N283" s="283"/>
    </row>
    <row r="284" spans="1:14" x14ac:dyDescent="0.25">
      <c r="A284" s="274" t="s">
        <v>350</v>
      </c>
      <c r="B284" s="274" t="s">
        <v>693</v>
      </c>
      <c r="C284" s="274" t="s">
        <v>350</v>
      </c>
      <c r="D284" s="274" t="s">
        <v>356</v>
      </c>
      <c r="E284" s="274"/>
      <c r="F284" s="292"/>
      <c r="G284" s="287" t="s">
        <v>1340</v>
      </c>
      <c r="H284" s="281">
        <v>80</v>
      </c>
      <c r="I284" s="281">
        <v>120</v>
      </c>
      <c r="J284" s="281">
        <f t="shared" si="9"/>
        <v>100</v>
      </c>
      <c r="K284" s="282" t="s">
        <v>49</v>
      </c>
      <c r="L284" s="285">
        <v>1</v>
      </c>
      <c r="M284" s="282" t="s">
        <v>48</v>
      </c>
      <c r="N284" s="283"/>
    </row>
    <row r="285" spans="1:14" x14ac:dyDescent="0.25">
      <c r="A285" s="274" t="s">
        <v>350</v>
      </c>
      <c r="B285" s="274" t="s">
        <v>693</v>
      </c>
      <c r="C285" s="274" t="s">
        <v>350</v>
      </c>
      <c r="D285" s="274" t="s">
        <v>359</v>
      </c>
      <c r="E285" s="274"/>
      <c r="F285" s="286"/>
      <c r="G285" s="287" t="s">
        <v>1341</v>
      </c>
      <c r="H285" s="281">
        <v>60</v>
      </c>
      <c r="I285" s="281">
        <v>100</v>
      </c>
      <c r="J285" s="281">
        <f t="shared" si="9"/>
        <v>80</v>
      </c>
      <c r="K285" s="282" t="s">
        <v>49</v>
      </c>
      <c r="L285" s="285">
        <v>1</v>
      </c>
      <c r="M285" s="282" t="s">
        <v>48</v>
      </c>
      <c r="N285" s="283"/>
    </row>
    <row r="286" spans="1:14" x14ac:dyDescent="0.25">
      <c r="A286" s="274" t="s">
        <v>350</v>
      </c>
      <c r="B286" s="274" t="s">
        <v>693</v>
      </c>
      <c r="C286" s="274" t="s">
        <v>350</v>
      </c>
      <c r="D286" s="274" t="s">
        <v>360</v>
      </c>
      <c r="E286" s="274"/>
      <c r="F286" s="286"/>
      <c r="G286" s="287" t="s">
        <v>1342</v>
      </c>
      <c r="H286" s="281">
        <v>8</v>
      </c>
      <c r="I286" s="281">
        <v>12</v>
      </c>
      <c r="J286" s="281">
        <f t="shared" si="9"/>
        <v>10</v>
      </c>
      <c r="K286" s="282" t="s">
        <v>49</v>
      </c>
      <c r="L286" s="285">
        <v>1</v>
      </c>
      <c r="M286" s="282" t="s">
        <v>48</v>
      </c>
      <c r="N286" s="283"/>
    </row>
    <row r="287" spans="1:14" x14ac:dyDescent="0.25">
      <c r="A287" s="272" t="s">
        <v>350</v>
      </c>
      <c r="B287" s="272" t="s">
        <v>693</v>
      </c>
      <c r="C287" s="272" t="s">
        <v>351</v>
      </c>
      <c r="D287" s="288"/>
      <c r="E287" s="288"/>
      <c r="F287" s="286"/>
      <c r="G287" s="293" t="s">
        <v>1343</v>
      </c>
      <c r="H287" s="281"/>
      <c r="I287" s="281"/>
      <c r="J287" s="281"/>
      <c r="K287" s="282"/>
      <c r="L287" s="285"/>
      <c r="M287" s="282"/>
      <c r="N287" s="283"/>
    </row>
    <row r="288" spans="1:14" x14ac:dyDescent="0.25">
      <c r="A288" s="274" t="s">
        <v>350</v>
      </c>
      <c r="B288" s="274" t="s">
        <v>693</v>
      </c>
      <c r="C288" s="274" t="s">
        <v>351</v>
      </c>
      <c r="D288" s="274" t="s">
        <v>387</v>
      </c>
      <c r="E288" s="288"/>
      <c r="F288" s="286"/>
      <c r="G288" s="287" t="s">
        <v>373</v>
      </c>
      <c r="H288" s="281">
        <v>12</v>
      </c>
      <c r="I288" s="281">
        <v>18</v>
      </c>
      <c r="J288" s="281">
        <f t="shared" ref="J288:J294" si="10">(I288+H288)/ 2</f>
        <v>15</v>
      </c>
      <c r="K288" s="282" t="s">
        <v>49</v>
      </c>
      <c r="L288" s="285">
        <v>1</v>
      </c>
      <c r="M288" s="282" t="s">
        <v>48</v>
      </c>
      <c r="N288" s="283"/>
    </row>
    <row r="289" spans="1:14" x14ac:dyDescent="0.25">
      <c r="A289" s="274" t="s">
        <v>350</v>
      </c>
      <c r="B289" s="274" t="s">
        <v>693</v>
      </c>
      <c r="C289" s="274" t="s">
        <v>351</v>
      </c>
      <c r="D289" s="274" t="s">
        <v>350</v>
      </c>
      <c r="E289" s="288"/>
      <c r="F289" s="286"/>
      <c r="G289" s="287" t="s">
        <v>1344</v>
      </c>
      <c r="H289" s="281">
        <v>16</v>
      </c>
      <c r="I289" s="281">
        <v>24</v>
      </c>
      <c r="J289" s="281">
        <f t="shared" si="10"/>
        <v>20</v>
      </c>
      <c r="K289" s="282" t="s">
        <v>49</v>
      </c>
      <c r="L289" s="285">
        <v>1</v>
      </c>
      <c r="M289" s="282" t="s">
        <v>48</v>
      </c>
      <c r="N289" s="283"/>
    </row>
    <row r="290" spans="1:14" x14ac:dyDescent="0.25">
      <c r="A290" s="274" t="s">
        <v>350</v>
      </c>
      <c r="B290" s="274" t="s">
        <v>693</v>
      </c>
      <c r="C290" s="274" t="s">
        <v>351</v>
      </c>
      <c r="D290" s="274" t="s">
        <v>351</v>
      </c>
      <c r="E290" s="288"/>
      <c r="F290" s="286"/>
      <c r="G290" s="287" t="s">
        <v>1345</v>
      </c>
      <c r="H290" s="281">
        <v>150</v>
      </c>
      <c r="I290" s="281">
        <v>200</v>
      </c>
      <c r="J290" s="281">
        <f t="shared" si="10"/>
        <v>175</v>
      </c>
      <c r="K290" s="282" t="s">
        <v>49</v>
      </c>
      <c r="L290" s="285">
        <v>1</v>
      </c>
      <c r="M290" s="282" t="s">
        <v>48</v>
      </c>
      <c r="N290" s="283"/>
    </row>
    <row r="291" spans="1:14" x14ac:dyDescent="0.25">
      <c r="A291" s="274" t="s">
        <v>350</v>
      </c>
      <c r="B291" s="274" t="s">
        <v>693</v>
      </c>
      <c r="C291" s="274" t="s">
        <v>351</v>
      </c>
      <c r="D291" s="274" t="s">
        <v>352</v>
      </c>
      <c r="E291" s="288"/>
      <c r="F291" s="286"/>
      <c r="G291" s="287" t="s">
        <v>1346</v>
      </c>
      <c r="H291" s="281"/>
      <c r="I291" s="281"/>
      <c r="J291" s="281">
        <f t="shared" si="10"/>
        <v>0</v>
      </c>
      <c r="K291" s="282" t="s">
        <v>49</v>
      </c>
      <c r="L291" s="285">
        <v>1</v>
      </c>
      <c r="M291" s="282" t="s">
        <v>48</v>
      </c>
      <c r="N291" s="283"/>
    </row>
    <row r="292" spans="1:14" x14ac:dyDescent="0.25">
      <c r="A292" s="274" t="s">
        <v>350</v>
      </c>
      <c r="B292" s="274" t="s">
        <v>693</v>
      </c>
      <c r="C292" s="274" t="s">
        <v>351</v>
      </c>
      <c r="D292" s="274" t="s">
        <v>354</v>
      </c>
      <c r="E292" s="288"/>
      <c r="F292" s="286"/>
      <c r="G292" s="287" t="s">
        <v>1347</v>
      </c>
      <c r="H292" s="281">
        <v>40</v>
      </c>
      <c r="I292" s="281">
        <v>60</v>
      </c>
      <c r="J292" s="281">
        <f t="shared" si="10"/>
        <v>50</v>
      </c>
      <c r="K292" s="282" t="s">
        <v>49</v>
      </c>
      <c r="L292" s="285">
        <v>1</v>
      </c>
      <c r="M292" s="282" t="s">
        <v>48</v>
      </c>
      <c r="N292" s="283"/>
    </row>
    <row r="293" spans="1:14" x14ac:dyDescent="0.25">
      <c r="A293" s="274" t="s">
        <v>350</v>
      </c>
      <c r="B293" s="274" t="s">
        <v>693</v>
      </c>
      <c r="C293" s="274" t="s">
        <v>351</v>
      </c>
      <c r="D293" s="274" t="s">
        <v>356</v>
      </c>
      <c r="E293" s="288"/>
      <c r="F293" s="286"/>
      <c r="G293" s="287" t="s">
        <v>1348</v>
      </c>
      <c r="H293" s="281">
        <v>25</v>
      </c>
      <c r="I293" s="281">
        <v>35</v>
      </c>
      <c r="J293" s="281">
        <f t="shared" si="10"/>
        <v>30</v>
      </c>
      <c r="K293" s="282" t="s">
        <v>49</v>
      </c>
      <c r="L293" s="285">
        <v>1</v>
      </c>
      <c r="M293" s="282" t="s">
        <v>48</v>
      </c>
      <c r="N293" s="283"/>
    </row>
    <row r="294" spans="1:14" x14ac:dyDescent="0.25">
      <c r="A294" s="274" t="s">
        <v>350</v>
      </c>
      <c r="B294" s="274" t="s">
        <v>693</v>
      </c>
      <c r="C294" s="274" t="s">
        <v>351</v>
      </c>
      <c r="D294" s="274" t="s">
        <v>359</v>
      </c>
      <c r="E294" s="288"/>
      <c r="F294" s="286"/>
      <c r="G294" s="287" t="s">
        <v>1349</v>
      </c>
      <c r="H294" s="281">
        <v>60</v>
      </c>
      <c r="I294" s="281">
        <v>80</v>
      </c>
      <c r="J294" s="281">
        <f t="shared" si="10"/>
        <v>70</v>
      </c>
      <c r="K294" s="282" t="s">
        <v>49</v>
      </c>
      <c r="L294" s="285">
        <v>1</v>
      </c>
      <c r="M294" s="282" t="s">
        <v>48</v>
      </c>
      <c r="N294" s="283"/>
    </row>
    <row r="295" spans="1:14" x14ac:dyDescent="0.25">
      <c r="A295" s="272" t="s">
        <v>350</v>
      </c>
      <c r="B295" s="272" t="s">
        <v>693</v>
      </c>
      <c r="C295" s="272" t="s">
        <v>352</v>
      </c>
      <c r="D295" s="288"/>
      <c r="E295" s="288"/>
      <c r="F295" s="286"/>
      <c r="G295" s="289" t="s">
        <v>1350</v>
      </c>
      <c r="H295" s="281"/>
      <c r="I295" s="281"/>
      <c r="J295" s="281"/>
      <c r="K295" s="283"/>
      <c r="L295" s="285"/>
      <c r="M295" s="282"/>
      <c r="N295" s="283" t="s">
        <v>1378</v>
      </c>
    </row>
    <row r="296" spans="1:14" x14ac:dyDescent="0.25">
      <c r="A296" s="274" t="s">
        <v>350</v>
      </c>
      <c r="B296" s="274" t="s">
        <v>693</v>
      </c>
      <c r="C296" s="274" t="s">
        <v>352</v>
      </c>
      <c r="D296" s="274" t="s">
        <v>387</v>
      </c>
      <c r="E296" s="288"/>
      <c r="F296" s="292"/>
      <c r="G296" s="287" t="s">
        <v>1335</v>
      </c>
      <c r="H296" s="281"/>
      <c r="I296" s="281"/>
      <c r="J296" s="281">
        <f t="shared" ref="J296:J302" si="11">(I296+H296)/ 2</f>
        <v>0</v>
      </c>
      <c r="K296" s="282" t="s">
        <v>49</v>
      </c>
      <c r="L296" s="285">
        <v>1</v>
      </c>
      <c r="M296" s="282" t="s">
        <v>48</v>
      </c>
      <c r="N296" s="283"/>
    </row>
    <row r="297" spans="1:14" x14ac:dyDescent="0.25">
      <c r="A297" s="274" t="s">
        <v>350</v>
      </c>
      <c r="B297" s="274" t="s">
        <v>693</v>
      </c>
      <c r="C297" s="274" t="s">
        <v>352</v>
      </c>
      <c r="D297" s="274" t="s">
        <v>350</v>
      </c>
      <c r="E297" s="288"/>
      <c r="F297" s="292"/>
      <c r="G297" s="287" t="s">
        <v>1336</v>
      </c>
      <c r="H297" s="281"/>
      <c r="I297" s="281"/>
      <c r="J297" s="281">
        <f t="shared" si="11"/>
        <v>0</v>
      </c>
      <c r="K297" s="282" t="s">
        <v>49</v>
      </c>
      <c r="L297" s="285">
        <v>1</v>
      </c>
      <c r="M297" s="282" t="s">
        <v>48</v>
      </c>
      <c r="N297" s="283"/>
    </row>
    <row r="298" spans="1:14" x14ac:dyDescent="0.25">
      <c r="A298" s="274" t="s">
        <v>350</v>
      </c>
      <c r="B298" s="274" t="s">
        <v>693</v>
      </c>
      <c r="C298" s="274" t="s">
        <v>352</v>
      </c>
      <c r="D298" s="274" t="s">
        <v>351</v>
      </c>
      <c r="E298" s="288"/>
      <c r="F298" s="286"/>
      <c r="G298" s="287" t="s">
        <v>1337</v>
      </c>
      <c r="H298" s="281"/>
      <c r="I298" s="281"/>
      <c r="J298" s="281">
        <f t="shared" si="11"/>
        <v>0</v>
      </c>
      <c r="K298" s="282" t="s">
        <v>49</v>
      </c>
      <c r="L298" s="285">
        <v>1</v>
      </c>
      <c r="M298" s="282" t="s">
        <v>48</v>
      </c>
      <c r="N298" s="283"/>
    </row>
    <row r="299" spans="1:14" x14ac:dyDescent="0.25">
      <c r="A299" s="274" t="s">
        <v>350</v>
      </c>
      <c r="B299" s="274" t="s">
        <v>693</v>
      </c>
      <c r="C299" s="274" t="s">
        <v>352</v>
      </c>
      <c r="D299" s="274" t="s">
        <v>352</v>
      </c>
      <c r="E299" s="288"/>
      <c r="F299" s="286"/>
      <c r="G299" s="287" t="s">
        <v>1338</v>
      </c>
      <c r="H299" s="281"/>
      <c r="I299" s="281"/>
      <c r="J299" s="281">
        <f t="shared" si="11"/>
        <v>0</v>
      </c>
      <c r="K299" s="282" t="s">
        <v>49</v>
      </c>
      <c r="L299" s="285">
        <v>1</v>
      </c>
      <c r="M299" s="282" t="s">
        <v>48</v>
      </c>
      <c r="N299" s="283"/>
    </row>
    <row r="300" spans="1:14" x14ac:dyDescent="0.25">
      <c r="A300" s="274" t="s">
        <v>350</v>
      </c>
      <c r="B300" s="274" t="s">
        <v>693</v>
      </c>
      <c r="C300" s="274" t="s">
        <v>352</v>
      </c>
      <c r="D300" s="274" t="s">
        <v>354</v>
      </c>
      <c r="E300" s="288"/>
      <c r="F300" s="292"/>
      <c r="G300" s="287" t="s">
        <v>1339</v>
      </c>
      <c r="H300" s="281"/>
      <c r="I300" s="281"/>
      <c r="J300" s="281">
        <f t="shared" si="11"/>
        <v>0</v>
      </c>
      <c r="K300" s="282" t="s">
        <v>49</v>
      </c>
      <c r="L300" s="285">
        <v>1</v>
      </c>
      <c r="M300" s="282" t="s">
        <v>48</v>
      </c>
      <c r="N300" s="283"/>
    </row>
    <row r="301" spans="1:14" x14ac:dyDescent="0.25">
      <c r="A301" s="274" t="s">
        <v>350</v>
      </c>
      <c r="B301" s="274" t="s">
        <v>693</v>
      </c>
      <c r="C301" s="274" t="s">
        <v>352</v>
      </c>
      <c r="D301" s="274" t="s">
        <v>356</v>
      </c>
      <c r="E301" s="288"/>
      <c r="F301" s="286"/>
      <c r="G301" s="287" t="s">
        <v>1341</v>
      </c>
      <c r="H301" s="281"/>
      <c r="I301" s="281"/>
      <c r="J301" s="281">
        <f t="shared" si="11"/>
        <v>0</v>
      </c>
      <c r="K301" s="282" t="s">
        <v>49</v>
      </c>
      <c r="L301" s="285">
        <v>1</v>
      </c>
      <c r="M301" s="282" t="s">
        <v>48</v>
      </c>
      <c r="N301" s="283"/>
    </row>
    <row r="302" spans="1:14" x14ac:dyDescent="0.25">
      <c r="A302" s="274" t="s">
        <v>350</v>
      </c>
      <c r="B302" s="274" t="s">
        <v>693</v>
      </c>
      <c r="C302" s="274" t="s">
        <v>352</v>
      </c>
      <c r="D302" s="274" t="s">
        <v>359</v>
      </c>
      <c r="E302" s="288"/>
      <c r="F302" s="286"/>
      <c r="G302" s="287" t="s">
        <v>1342</v>
      </c>
      <c r="H302" s="281"/>
      <c r="I302" s="281"/>
      <c r="J302" s="281">
        <f t="shared" si="11"/>
        <v>0</v>
      </c>
      <c r="K302" s="282" t="s">
        <v>49</v>
      </c>
      <c r="L302" s="285">
        <v>1</v>
      </c>
      <c r="M302" s="282" t="s">
        <v>48</v>
      </c>
      <c r="N302" s="283"/>
    </row>
    <row r="303" spans="1:14" x14ac:dyDescent="0.25">
      <c r="A303" s="272" t="s">
        <v>350</v>
      </c>
      <c r="B303" s="272" t="s">
        <v>693</v>
      </c>
      <c r="C303" s="272" t="s">
        <v>354</v>
      </c>
      <c r="D303" s="288"/>
      <c r="E303" s="288"/>
      <c r="F303" s="286"/>
      <c r="G303" s="293" t="s">
        <v>1351</v>
      </c>
      <c r="H303" s="281"/>
      <c r="I303" s="281"/>
      <c r="J303" s="281"/>
      <c r="K303" s="282"/>
      <c r="L303" s="285"/>
      <c r="M303" s="282"/>
      <c r="N303" s="283"/>
    </row>
    <row r="304" spans="1:14" x14ac:dyDescent="0.25">
      <c r="A304" s="274" t="s">
        <v>350</v>
      </c>
      <c r="B304" s="274" t="s">
        <v>693</v>
      </c>
      <c r="C304" s="274" t="s">
        <v>354</v>
      </c>
      <c r="D304" s="274" t="s">
        <v>387</v>
      </c>
      <c r="E304" s="288"/>
      <c r="F304" s="286"/>
      <c r="G304" s="287" t="s">
        <v>373</v>
      </c>
      <c r="H304" s="281"/>
      <c r="I304" s="281"/>
      <c r="J304" s="281">
        <f>(I304+H304)/ 2</f>
        <v>0</v>
      </c>
      <c r="K304" s="282" t="s">
        <v>49</v>
      </c>
      <c r="L304" s="285">
        <v>1</v>
      </c>
      <c r="M304" s="282" t="s">
        <v>48</v>
      </c>
      <c r="N304" s="283"/>
    </row>
    <row r="305" spans="1:14" x14ac:dyDescent="0.25">
      <c r="A305" s="274" t="s">
        <v>350</v>
      </c>
      <c r="B305" s="274" t="s">
        <v>693</v>
      </c>
      <c r="C305" s="274" t="s">
        <v>354</v>
      </c>
      <c r="D305" s="274" t="s">
        <v>350</v>
      </c>
      <c r="E305" s="288"/>
      <c r="F305" s="286"/>
      <c r="G305" s="287" t="s">
        <v>1344</v>
      </c>
      <c r="H305" s="281"/>
      <c r="I305" s="281"/>
      <c r="J305" s="281">
        <f>(I305+H305)/ 2</f>
        <v>0</v>
      </c>
      <c r="K305" s="282" t="s">
        <v>50</v>
      </c>
      <c r="L305" s="285">
        <v>1</v>
      </c>
      <c r="M305" s="282" t="s">
        <v>48</v>
      </c>
      <c r="N305" s="283"/>
    </row>
    <row r="306" spans="1:14" x14ac:dyDescent="0.25">
      <c r="A306" s="272" t="s">
        <v>350</v>
      </c>
      <c r="B306" s="272" t="s">
        <v>693</v>
      </c>
      <c r="C306" s="272" t="s">
        <v>356</v>
      </c>
      <c r="D306" s="288"/>
      <c r="E306" s="288"/>
      <c r="F306" s="286"/>
      <c r="G306" s="293" t="s">
        <v>1352</v>
      </c>
      <c r="H306" s="281"/>
      <c r="I306" s="281"/>
      <c r="J306" s="281"/>
      <c r="K306" s="282"/>
      <c r="L306" s="285"/>
      <c r="M306" s="282"/>
      <c r="N306" s="283"/>
    </row>
    <row r="307" spans="1:14" x14ac:dyDescent="0.25">
      <c r="A307" s="274" t="s">
        <v>350</v>
      </c>
      <c r="B307" s="274" t="s">
        <v>693</v>
      </c>
      <c r="C307" s="274" t="s">
        <v>356</v>
      </c>
      <c r="D307" s="274" t="s">
        <v>387</v>
      </c>
      <c r="E307" s="288"/>
      <c r="F307" s="286"/>
      <c r="G307" s="287" t="s">
        <v>1353</v>
      </c>
      <c r="H307" s="281">
        <v>160</v>
      </c>
      <c r="I307" s="281">
        <v>240</v>
      </c>
      <c r="J307" s="281">
        <f>(I307+H307)/ 2</f>
        <v>200</v>
      </c>
      <c r="K307" s="282" t="s">
        <v>49</v>
      </c>
      <c r="L307" s="285">
        <v>8</v>
      </c>
      <c r="M307" s="282" t="s">
        <v>48</v>
      </c>
      <c r="N307" s="283"/>
    </row>
    <row r="308" spans="1:14" x14ac:dyDescent="0.25">
      <c r="A308" s="274" t="s">
        <v>350</v>
      </c>
      <c r="B308" s="274" t="s">
        <v>693</v>
      </c>
      <c r="C308" s="274" t="s">
        <v>356</v>
      </c>
      <c r="D308" s="274" t="s">
        <v>350</v>
      </c>
      <c r="E308" s="288"/>
      <c r="F308" s="286"/>
      <c r="G308" s="287" t="s">
        <v>1354</v>
      </c>
      <c r="H308" s="281">
        <v>12</v>
      </c>
      <c r="I308" s="281">
        <v>20</v>
      </c>
      <c r="J308" s="281">
        <f t="shared" ref="J308:J320" si="12">(I308+H308)/ 2</f>
        <v>16</v>
      </c>
      <c r="K308" s="282" t="s">
        <v>49</v>
      </c>
      <c r="L308" s="285">
        <v>8</v>
      </c>
      <c r="M308" s="282" t="s">
        <v>48</v>
      </c>
      <c r="N308" s="283"/>
    </row>
    <row r="309" spans="1:14" x14ac:dyDescent="0.25">
      <c r="A309" s="274" t="s">
        <v>350</v>
      </c>
      <c r="B309" s="274" t="s">
        <v>693</v>
      </c>
      <c r="C309" s="274" t="s">
        <v>356</v>
      </c>
      <c r="D309" s="274" t="s">
        <v>351</v>
      </c>
      <c r="E309" s="288"/>
      <c r="F309" s="286"/>
      <c r="G309" s="287" t="s">
        <v>1355</v>
      </c>
      <c r="H309" s="281">
        <v>18</v>
      </c>
      <c r="I309" s="281">
        <v>22</v>
      </c>
      <c r="J309" s="281">
        <f t="shared" si="12"/>
        <v>20</v>
      </c>
      <c r="K309" s="282" t="s">
        <v>49</v>
      </c>
      <c r="L309" s="285">
        <v>8</v>
      </c>
      <c r="M309" s="282" t="s">
        <v>48</v>
      </c>
      <c r="N309" s="283"/>
    </row>
    <row r="310" spans="1:14" x14ac:dyDescent="0.25">
      <c r="A310" s="274" t="s">
        <v>350</v>
      </c>
      <c r="B310" s="274" t="s">
        <v>693</v>
      </c>
      <c r="C310" s="274" t="s">
        <v>356</v>
      </c>
      <c r="D310" s="274" t="s">
        <v>352</v>
      </c>
      <c r="E310" s="288"/>
      <c r="F310" s="286"/>
      <c r="G310" s="287" t="s">
        <v>1356</v>
      </c>
      <c r="H310" s="281">
        <v>32</v>
      </c>
      <c r="I310" s="281">
        <v>48</v>
      </c>
      <c r="J310" s="281">
        <f t="shared" si="12"/>
        <v>40</v>
      </c>
      <c r="K310" s="282" t="s">
        <v>49</v>
      </c>
      <c r="L310" s="285">
        <v>8</v>
      </c>
      <c r="M310" s="282" t="s">
        <v>48</v>
      </c>
      <c r="N310" s="283"/>
    </row>
    <row r="311" spans="1:14" x14ac:dyDescent="0.25">
      <c r="A311" s="274" t="s">
        <v>350</v>
      </c>
      <c r="B311" s="274" t="s">
        <v>693</v>
      </c>
      <c r="C311" s="274" t="s">
        <v>356</v>
      </c>
      <c r="D311" s="274" t="s">
        <v>354</v>
      </c>
      <c r="E311" s="288"/>
      <c r="F311" s="286"/>
      <c r="G311" s="287" t="s">
        <v>1357</v>
      </c>
      <c r="H311" s="281">
        <v>64</v>
      </c>
      <c r="I311" s="281">
        <v>96</v>
      </c>
      <c r="J311" s="281">
        <f t="shared" si="12"/>
        <v>80</v>
      </c>
      <c r="K311" s="282" t="s">
        <v>49</v>
      </c>
      <c r="L311" s="285">
        <v>8</v>
      </c>
      <c r="M311" s="282" t="s">
        <v>48</v>
      </c>
      <c r="N311" s="283"/>
    </row>
    <row r="312" spans="1:14" x14ac:dyDescent="0.25">
      <c r="A312" s="274" t="s">
        <v>350</v>
      </c>
      <c r="B312" s="274" t="s">
        <v>693</v>
      </c>
      <c r="C312" s="274" t="s">
        <v>356</v>
      </c>
      <c r="D312" s="274" t="s">
        <v>356</v>
      </c>
      <c r="E312" s="288"/>
      <c r="F312" s="286"/>
      <c r="G312" s="287" t="s">
        <v>1337</v>
      </c>
      <c r="H312" s="294">
        <v>400</v>
      </c>
      <c r="I312" s="294">
        <v>600</v>
      </c>
      <c r="J312" s="281">
        <f t="shared" si="12"/>
        <v>500</v>
      </c>
      <c r="K312" s="282" t="s">
        <v>49</v>
      </c>
      <c r="L312" s="285">
        <v>8</v>
      </c>
      <c r="M312" s="282" t="s">
        <v>48</v>
      </c>
      <c r="N312" s="283"/>
    </row>
    <row r="313" spans="1:14" x14ac:dyDescent="0.25">
      <c r="A313" s="274" t="s">
        <v>350</v>
      </c>
      <c r="B313" s="274" t="s">
        <v>693</v>
      </c>
      <c r="C313" s="274" t="s">
        <v>356</v>
      </c>
      <c r="D313" s="274" t="s">
        <v>359</v>
      </c>
      <c r="E313" s="288"/>
      <c r="F313" s="286"/>
      <c r="G313" s="287" t="s">
        <v>1358</v>
      </c>
      <c r="H313" s="281">
        <v>16</v>
      </c>
      <c r="I313" s="281">
        <v>24</v>
      </c>
      <c r="J313" s="281">
        <f t="shared" si="12"/>
        <v>20</v>
      </c>
      <c r="K313" s="282" t="s">
        <v>49</v>
      </c>
      <c r="L313" s="285">
        <v>8</v>
      </c>
      <c r="M313" s="282" t="s">
        <v>48</v>
      </c>
      <c r="N313" s="283"/>
    </row>
    <row r="314" spans="1:14" x14ac:dyDescent="0.25">
      <c r="A314" s="274" t="s">
        <v>350</v>
      </c>
      <c r="B314" s="274" t="s">
        <v>693</v>
      </c>
      <c r="C314" s="274" t="s">
        <v>356</v>
      </c>
      <c r="D314" s="274" t="s">
        <v>360</v>
      </c>
      <c r="E314" s="288"/>
      <c r="F314" s="286"/>
      <c r="G314" s="287" t="s">
        <v>1359</v>
      </c>
      <c r="H314" s="281">
        <v>20</v>
      </c>
      <c r="I314" s="281">
        <v>28</v>
      </c>
      <c r="J314" s="281">
        <f t="shared" si="12"/>
        <v>24</v>
      </c>
      <c r="K314" s="282" t="s">
        <v>49</v>
      </c>
      <c r="L314" s="285">
        <v>8</v>
      </c>
      <c r="M314" s="282" t="s">
        <v>48</v>
      </c>
      <c r="N314" s="283"/>
    </row>
    <row r="315" spans="1:14" x14ac:dyDescent="0.25">
      <c r="A315" s="274" t="s">
        <v>350</v>
      </c>
      <c r="B315" s="274" t="s">
        <v>693</v>
      </c>
      <c r="C315" s="274" t="s">
        <v>356</v>
      </c>
      <c r="D315" s="274" t="s">
        <v>361</v>
      </c>
      <c r="E315" s="288"/>
      <c r="F315" s="286"/>
      <c r="G315" s="287" t="s">
        <v>1360</v>
      </c>
      <c r="H315" s="281">
        <v>32</v>
      </c>
      <c r="I315" s="281">
        <v>48</v>
      </c>
      <c r="J315" s="281">
        <f t="shared" si="12"/>
        <v>40</v>
      </c>
      <c r="K315" s="282" t="s">
        <v>49</v>
      </c>
      <c r="L315" s="285">
        <v>8</v>
      </c>
      <c r="M315" s="282" t="s">
        <v>48</v>
      </c>
      <c r="N315" s="283"/>
    </row>
    <row r="316" spans="1:14" x14ac:dyDescent="0.25">
      <c r="A316" s="274" t="s">
        <v>350</v>
      </c>
      <c r="B316" s="274" t="s">
        <v>693</v>
      </c>
      <c r="C316" s="274" t="s">
        <v>356</v>
      </c>
      <c r="D316" s="274" t="s">
        <v>362</v>
      </c>
      <c r="E316" s="288"/>
      <c r="F316" s="286"/>
      <c r="G316" s="287" t="s">
        <v>1361</v>
      </c>
      <c r="H316" s="281">
        <v>20</v>
      </c>
      <c r="I316" s="281">
        <v>28</v>
      </c>
      <c r="J316" s="281">
        <f t="shared" si="12"/>
        <v>24</v>
      </c>
      <c r="K316" s="282" t="s">
        <v>49</v>
      </c>
      <c r="L316" s="285">
        <v>8</v>
      </c>
      <c r="M316" s="282" t="s">
        <v>48</v>
      </c>
      <c r="N316" s="283"/>
    </row>
    <row r="317" spans="1:14" x14ac:dyDescent="0.25">
      <c r="A317" s="272" t="s">
        <v>350</v>
      </c>
      <c r="B317" s="272" t="s">
        <v>693</v>
      </c>
      <c r="C317" s="272" t="s">
        <v>359</v>
      </c>
      <c r="D317" s="288"/>
      <c r="E317" s="288"/>
      <c r="F317" s="286"/>
      <c r="G317" s="293" t="s">
        <v>1362</v>
      </c>
      <c r="H317" s="281"/>
      <c r="I317" s="281"/>
      <c r="J317" s="281"/>
      <c r="K317" s="282"/>
      <c r="L317" s="285"/>
      <c r="M317" s="282"/>
      <c r="N317" s="283"/>
    </row>
    <row r="318" spans="1:14" x14ac:dyDescent="0.25">
      <c r="A318" s="274" t="s">
        <v>350</v>
      </c>
      <c r="B318" s="274" t="s">
        <v>693</v>
      </c>
      <c r="C318" s="274" t="s">
        <v>359</v>
      </c>
      <c r="D318" s="274" t="s">
        <v>387</v>
      </c>
      <c r="E318" s="288"/>
      <c r="F318" s="286"/>
      <c r="G318" s="287" t="s">
        <v>1363</v>
      </c>
      <c r="H318" s="281">
        <f>1/8</f>
        <v>0.125</v>
      </c>
      <c r="I318" s="281">
        <f>1/10</f>
        <v>0.1</v>
      </c>
      <c r="J318" s="281">
        <f t="shared" si="12"/>
        <v>0.1125</v>
      </c>
      <c r="K318" s="282" t="s">
        <v>50</v>
      </c>
      <c r="L318" s="285">
        <v>1</v>
      </c>
      <c r="M318" s="282" t="s">
        <v>48</v>
      </c>
      <c r="N318" s="283"/>
    </row>
    <row r="319" spans="1:14" x14ac:dyDescent="0.25">
      <c r="A319" s="274" t="s">
        <v>350</v>
      </c>
      <c r="B319" s="274" t="s">
        <v>693</v>
      </c>
      <c r="C319" s="274" t="s">
        <v>359</v>
      </c>
      <c r="D319" s="274" t="s">
        <v>350</v>
      </c>
      <c r="E319" s="288"/>
      <c r="F319" s="286"/>
      <c r="G319" s="287" t="s">
        <v>1364</v>
      </c>
      <c r="H319" s="281">
        <v>3</v>
      </c>
      <c r="I319" s="281">
        <v>5</v>
      </c>
      <c r="J319" s="281">
        <f t="shared" si="12"/>
        <v>4</v>
      </c>
      <c r="K319" s="282" t="s">
        <v>50</v>
      </c>
      <c r="L319" s="285">
        <v>1</v>
      </c>
      <c r="M319" s="282" t="s">
        <v>48</v>
      </c>
      <c r="N319" s="283"/>
    </row>
    <row r="320" spans="1:14" x14ac:dyDescent="0.25">
      <c r="A320" s="274" t="s">
        <v>350</v>
      </c>
      <c r="B320" s="274" t="s">
        <v>693</v>
      </c>
      <c r="C320" s="274" t="s">
        <v>359</v>
      </c>
      <c r="D320" s="274" t="s">
        <v>351</v>
      </c>
      <c r="E320" s="288"/>
      <c r="F320" s="286"/>
      <c r="G320" s="287" t="s">
        <v>1365</v>
      </c>
      <c r="H320" s="281">
        <v>0.1</v>
      </c>
      <c r="I320" s="281">
        <v>0.125</v>
      </c>
      <c r="J320" s="281">
        <f t="shared" si="12"/>
        <v>0.1125</v>
      </c>
      <c r="K320" s="282" t="s">
        <v>50</v>
      </c>
      <c r="L320" s="285">
        <v>1</v>
      </c>
      <c r="M320" s="282" t="s">
        <v>48</v>
      </c>
      <c r="N320" s="283"/>
    </row>
    <row r="321" spans="1:14" x14ac:dyDescent="0.25">
      <c r="A321" s="272" t="s">
        <v>350</v>
      </c>
      <c r="B321" s="272" t="s">
        <v>693</v>
      </c>
      <c r="C321" s="272" t="s">
        <v>360</v>
      </c>
      <c r="D321" s="274"/>
      <c r="E321" s="288"/>
      <c r="F321" s="286"/>
      <c r="G321" s="295" t="s">
        <v>1366</v>
      </c>
      <c r="H321" s="281"/>
      <c r="I321" s="281"/>
      <c r="J321" s="281"/>
      <c r="K321" s="282"/>
      <c r="L321" s="285"/>
      <c r="M321" s="282"/>
      <c r="N321" s="283"/>
    </row>
    <row r="322" spans="1:14" x14ac:dyDescent="0.25">
      <c r="A322" s="274" t="s">
        <v>350</v>
      </c>
      <c r="B322" s="274" t="s">
        <v>693</v>
      </c>
      <c r="C322" s="274" t="s">
        <v>360</v>
      </c>
      <c r="D322" s="274" t="s">
        <v>387</v>
      </c>
      <c r="E322" s="288"/>
      <c r="F322" s="286"/>
      <c r="G322" s="287" t="s">
        <v>1367</v>
      </c>
      <c r="H322" s="281">
        <v>64</v>
      </c>
      <c r="I322" s="281">
        <v>80</v>
      </c>
      <c r="J322" s="281">
        <f>(I322+H322)/ 2</f>
        <v>72</v>
      </c>
      <c r="K322" s="282" t="s">
        <v>49</v>
      </c>
      <c r="L322" s="285">
        <v>8</v>
      </c>
      <c r="M322" s="282" t="s">
        <v>48</v>
      </c>
      <c r="N322" s="283"/>
    </row>
    <row r="323" spans="1:14" x14ac:dyDescent="0.25">
      <c r="A323" s="272" t="s">
        <v>350</v>
      </c>
      <c r="B323" s="272" t="s">
        <v>693</v>
      </c>
      <c r="C323" s="272" t="s">
        <v>361</v>
      </c>
      <c r="D323" s="274"/>
      <c r="E323" s="288"/>
      <c r="F323" s="286"/>
      <c r="G323" s="295" t="s">
        <v>1368</v>
      </c>
      <c r="H323" s="281"/>
      <c r="I323" s="281"/>
      <c r="J323" s="281"/>
      <c r="K323" s="282"/>
      <c r="L323" s="285"/>
      <c r="M323" s="282"/>
      <c r="N323" s="283"/>
    </row>
    <row r="324" spans="1:14" x14ac:dyDescent="0.25">
      <c r="A324" s="274" t="s">
        <v>350</v>
      </c>
      <c r="B324" s="274" t="s">
        <v>693</v>
      </c>
      <c r="C324" s="274" t="s">
        <v>361</v>
      </c>
      <c r="D324" s="274" t="s">
        <v>387</v>
      </c>
      <c r="E324" s="288"/>
      <c r="F324" s="286"/>
      <c r="G324" s="287" t="s">
        <v>1369</v>
      </c>
      <c r="H324" s="281">
        <v>144</v>
      </c>
      <c r="I324" s="281">
        <v>192</v>
      </c>
      <c r="J324" s="281">
        <f t="shared" ref="J324:J328" si="13">(I324+H324)/ 2</f>
        <v>168</v>
      </c>
      <c r="K324" s="282" t="s">
        <v>49</v>
      </c>
      <c r="L324" s="285">
        <v>8</v>
      </c>
      <c r="M324" s="282" t="s">
        <v>48</v>
      </c>
      <c r="N324" s="283"/>
    </row>
    <row r="325" spans="1:14" x14ac:dyDescent="0.25">
      <c r="A325" s="274" t="s">
        <v>350</v>
      </c>
      <c r="B325" s="274" t="s">
        <v>693</v>
      </c>
      <c r="C325" s="274" t="s">
        <v>361</v>
      </c>
      <c r="D325" s="274" t="s">
        <v>350</v>
      </c>
      <c r="E325" s="288"/>
      <c r="F325" s="286"/>
      <c r="G325" s="287" t="s">
        <v>1370</v>
      </c>
      <c r="H325" s="281">
        <v>80</v>
      </c>
      <c r="I325" s="281">
        <v>96</v>
      </c>
      <c r="J325" s="281">
        <f t="shared" si="13"/>
        <v>88</v>
      </c>
      <c r="K325" s="282" t="s">
        <v>49</v>
      </c>
      <c r="L325" s="285">
        <v>8</v>
      </c>
      <c r="M325" s="282" t="s">
        <v>48</v>
      </c>
      <c r="N325" s="283"/>
    </row>
    <row r="326" spans="1:14" x14ac:dyDescent="0.25">
      <c r="A326" s="274" t="s">
        <v>350</v>
      </c>
      <c r="B326" s="274" t="s">
        <v>693</v>
      </c>
      <c r="C326" s="274" t="s">
        <v>361</v>
      </c>
      <c r="D326" s="274" t="s">
        <v>351</v>
      </c>
      <c r="E326" s="288"/>
      <c r="F326" s="286"/>
      <c r="G326" s="287" t="s">
        <v>1371</v>
      </c>
      <c r="H326" s="281">
        <v>56</v>
      </c>
      <c r="I326" s="281">
        <v>80</v>
      </c>
      <c r="J326" s="281">
        <f t="shared" si="13"/>
        <v>68</v>
      </c>
      <c r="K326" s="282" t="s">
        <v>49</v>
      </c>
      <c r="L326" s="285">
        <v>8</v>
      </c>
      <c r="M326" s="282" t="s">
        <v>48</v>
      </c>
      <c r="N326" s="283"/>
    </row>
    <row r="327" spans="1:14" x14ac:dyDescent="0.25">
      <c r="A327" s="274" t="s">
        <v>350</v>
      </c>
      <c r="B327" s="274" t="s">
        <v>693</v>
      </c>
      <c r="C327" s="274" t="s">
        <v>361</v>
      </c>
      <c r="D327" s="274" t="s">
        <v>352</v>
      </c>
      <c r="E327" s="288"/>
      <c r="F327" s="286"/>
      <c r="G327" s="287" t="s">
        <v>1372</v>
      </c>
      <c r="H327" s="281">
        <v>64</v>
      </c>
      <c r="I327" s="281">
        <v>80</v>
      </c>
      <c r="J327" s="281">
        <f t="shared" si="13"/>
        <v>72</v>
      </c>
      <c r="K327" s="282" t="s">
        <v>49</v>
      </c>
      <c r="L327" s="285">
        <v>8</v>
      </c>
      <c r="M327" s="282" t="s">
        <v>48</v>
      </c>
      <c r="N327" s="283"/>
    </row>
    <row r="328" spans="1:14" x14ac:dyDescent="0.25">
      <c r="A328" s="274" t="s">
        <v>350</v>
      </c>
      <c r="B328" s="274" t="s">
        <v>693</v>
      </c>
      <c r="C328" s="274" t="s">
        <v>361</v>
      </c>
      <c r="D328" s="274" t="s">
        <v>354</v>
      </c>
      <c r="E328" s="288"/>
      <c r="F328" s="286"/>
      <c r="G328" s="287" t="s">
        <v>1373</v>
      </c>
      <c r="H328" s="281">
        <v>64</v>
      </c>
      <c r="I328" s="281">
        <v>80</v>
      </c>
      <c r="J328" s="281">
        <f t="shared" si="13"/>
        <v>72</v>
      </c>
      <c r="K328" s="282" t="s">
        <v>49</v>
      </c>
      <c r="L328" s="285">
        <v>8</v>
      </c>
      <c r="M328" s="282" t="s">
        <v>48</v>
      </c>
      <c r="N328" s="283"/>
    </row>
    <row r="329" spans="1:14" x14ac:dyDescent="0.25">
      <c r="A329" s="272" t="s">
        <v>350</v>
      </c>
      <c r="B329" s="272" t="s">
        <v>693</v>
      </c>
      <c r="C329" s="272" t="s">
        <v>362</v>
      </c>
      <c r="D329" s="274"/>
      <c r="E329" s="288"/>
      <c r="F329" s="286"/>
      <c r="G329" s="295" t="s">
        <v>1374</v>
      </c>
      <c r="H329" s="281"/>
      <c r="I329" s="281"/>
      <c r="J329" s="281"/>
      <c r="K329" s="282"/>
      <c r="L329" s="285"/>
      <c r="M329" s="282"/>
      <c r="N329" s="283"/>
    </row>
    <row r="330" spans="1:14" x14ac:dyDescent="0.25">
      <c r="A330" s="274" t="s">
        <v>350</v>
      </c>
      <c r="B330" s="274" t="s">
        <v>693</v>
      </c>
      <c r="C330" s="274" t="s">
        <v>362</v>
      </c>
      <c r="D330" s="274" t="s">
        <v>387</v>
      </c>
      <c r="E330" s="288"/>
      <c r="F330" s="286"/>
      <c r="G330" s="287" t="s">
        <v>1335</v>
      </c>
      <c r="H330" s="281">
        <v>128</v>
      </c>
      <c r="I330" s="281">
        <v>192</v>
      </c>
      <c r="J330" s="281">
        <f t="shared" ref="J330:J335" si="14">(I330+H330)/ 2</f>
        <v>160</v>
      </c>
      <c r="K330" s="282" t="s">
        <v>49</v>
      </c>
      <c r="L330" s="285">
        <v>8</v>
      </c>
      <c r="M330" s="282" t="s">
        <v>48</v>
      </c>
      <c r="N330" s="283"/>
    </row>
    <row r="331" spans="1:14" x14ac:dyDescent="0.25">
      <c r="A331" s="274" t="s">
        <v>350</v>
      </c>
      <c r="B331" s="274" t="s">
        <v>693</v>
      </c>
      <c r="C331" s="274" t="s">
        <v>362</v>
      </c>
      <c r="D331" s="274" t="s">
        <v>350</v>
      </c>
      <c r="E331" s="288"/>
      <c r="F331" s="286"/>
      <c r="G331" s="287" t="s">
        <v>1336</v>
      </c>
      <c r="H331" s="281">
        <v>120</v>
      </c>
      <c r="I331" s="281">
        <v>160</v>
      </c>
      <c r="J331" s="281">
        <f t="shared" si="14"/>
        <v>140</v>
      </c>
      <c r="K331" s="282" t="s">
        <v>49</v>
      </c>
      <c r="L331" s="285">
        <v>8</v>
      </c>
      <c r="M331" s="282" t="s">
        <v>48</v>
      </c>
      <c r="N331" s="283"/>
    </row>
    <row r="332" spans="1:14" x14ac:dyDescent="0.25">
      <c r="A332" s="274" t="s">
        <v>350</v>
      </c>
      <c r="B332" s="274" t="s">
        <v>693</v>
      </c>
      <c r="C332" s="274" t="s">
        <v>362</v>
      </c>
      <c r="D332" s="274" t="s">
        <v>351</v>
      </c>
      <c r="E332" s="288"/>
      <c r="F332" s="286"/>
      <c r="G332" s="287" t="s">
        <v>1337</v>
      </c>
      <c r="H332" s="281">
        <v>128</v>
      </c>
      <c r="I332" s="281">
        <v>192</v>
      </c>
      <c r="J332" s="281">
        <f t="shared" si="14"/>
        <v>160</v>
      </c>
      <c r="K332" s="282" t="s">
        <v>49</v>
      </c>
      <c r="L332" s="285">
        <v>8</v>
      </c>
      <c r="M332" s="282" t="s">
        <v>48</v>
      </c>
      <c r="N332" s="283"/>
    </row>
    <row r="333" spans="1:14" x14ac:dyDescent="0.25">
      <c r="A333" s="274" t="s">
        <v>350</v>
      </c>
      <c r="B333" s="274" t="s">
        <v>693</v>
      </c>
      <c r="C333" s="274" t="s">
        <v>362</v>
      </c>
      <c r="D333" s="274" t="s">
        <v>352</v>
      </c>
      <c r="E333" s="288"/>
      <c r="F333" s="286"/>
      <c r="G333" s="287" t="s">
        <v>1339</v>
      </c>
      <c r="H333" s="281">
        <v>24</v>
      </c>
      <c r="I333" s="281">
        <v>40</v>
      </c>
      <c r="J333" s="281">
        <f t="shared" si="14"/>
        <v>32</v>
      </c>
      <c r="K333" s="282" t="s">
        <v>49</v>
      </c>
      <c r="L333" s="285">
        <v>8</v>
      </c>
      <c r="M333" s="282" t="s">
        <v>48</v>
      </c>
      <c r="N333" s="283"/>
    </row>
    <row r="334" spans="1:14" x14ac:dyDescent="0.25">
      <c r="A334" s="274" t="s">
        <v>350</v>
      </c>
      <c r="B334" s="274" t="s">
        <v>693</v>
      </c>
      <c r="C334" s="274" t="s">
        <v>362</v>
      </c>
      <c r="D334" s="274" t="s">
        <v>354</v>
      </c>
      <c r="E334" s="288"/>
      <c r="F334" s="286"/>
      <c r="G334" s="287" t="s">
        <v>1341</v>
      </c>
      <c r="H334" s="281">
        <v>48</v>
      </c>
      <c r="I334" s="281">
        <v>80</v>
      </c>
      <c r="J334" s="281">
        <f t="shared" si="14"/>
        <v>64</v>
      </c>
      <c r="K334" s="282" t="s">
        <v>49</v>
      </c>
      <c r="L334" s="285">
        <v>8</v>
      </c>
      <c r="M334" s="282" t="s">
        <v>48</v>
      </c>
      <c r="N334" s="283"/>
    </row>
    <row r="335" spans="1:14" x14ac:dyDescent="0.25">
      <c r="A335" s="274" t="s">
        <v>350</v>
      </c>
      <c r="B335" s="274" t="s">
        <v>693</v>
      </c>
      <c r="C335" s="274" t="s">
        <v>362</v>
      </c>
      <c r="D335" s="274" t="s">
        <v>356</v>
      </c>
      <c r="E335" s="288"/>
      <c r="F335" s="286"/>
      <c r="G335" s="287" t="s">
        <v>1342</v>
      </c>
      <c r="H335" s="281">
        <v>48</v>
      </c>
      <c r="I335" s="281">
        <v>80</v>
      </c>
      <c r="J335" s="281">
        <f t="shared" si="14"/>
        <v>64</v>
      </c>
      <c r="K335" s="282" t="s">
        <v>49</v>
      </c>
      <c r="L335" s="285">
        <v>8</v>
      </c>
      <c r="M335" s="282" t="s">
        <v>48</v>
      </c>
      <c r="N335" s="283"/>
    </row>
    <row r="336" spans="1:14" x14ac:dyDescent="0.25">
      <c r="A336" s="272" t="s">
        <v>350</v>
      </c>
      <c r="B336" s="272" t="s">
        <v>693</v>
      </c>
      <c r="C336" s="272" t="s">
        <v>363</v>
      </c>
      <c r="D336" s="274"/>
      <c r="E336" s="288"/>
      <c r="F336" s="286"/>
      <c r="G336" s="296" t="s">
        <v>1375</v>
      </c>
      <c r="H336" s="281"/>
      <c r="I336" s="281"/>
      <c r="J336" s="281"/>
      <c r="K336" s="282"/>
      <c r="L336" s="285"/>
      <c r="M336" s="282"/>
      <c r="N336" s="283"/>
    </row>
    <row r="337" spans="1:14" x14ac:dyDescent="0.25">
      <c r="A337" s="274" t="s">
        <v>350</v>
      </c>
      <c r="B337" s="274" t="s">
        <v>693</v>
      </c>
      <c r="C337" s="274" t="s">
        <v>363</v>
      </c>
      <c r="D337" s="274" t="s">
        <v>387</v>
      </c>
      <c r="E337" s="288"/>
      <c r="F337" s="286"/>
      <c r="G337" s="287" t="s">
        <v>1376</v>
      </c>
      <c r="H337" s="281">
        <v>120</v>
      </c>
      <c r="I337" s="281">
        <v>160</v>
      </c>
      <c r="J337" s="281">
        <f>(I337+H337)/ 2</f>
        <v>140</v>
      </c>
      <c r="K337" s="282" t="s">
        <v>49</v>
      </c>
      <c r="L337" s="285">
        <v>8</v>
      </c>
      <c r="M337" s="282" t="s">
        <v>48</v>
      </c>
      <c r="N337" s="283"/>
    </row>
    <row r="338" spans="1:14" x14ac:dyDescent="0.25">
      <c r="A338" s="264"/>
      <c r="B338" s="264"/>
      <c r="C338" s="264"/>
      <c r="D338" s="264"/>
      <c r="E338" s="265"/>
      <c r="F338" s="266"/>
      <c r="G338" s="297"/>
      <c r="H338" s="298"/>
      <c r="I338" s="299"/>
      <c r="J338" s="299"/>
      <c r="K338" s="299"/>
      <c r="L338" s="300"/>
      <c r="M338" s="301"/>
      <c r="N338" s="269"/>
    </row>
    <row r="339" spans="1:14" x14ac:dyDescent="0.25">
      <c r="A339" s="272"/>
      <c r="B339" s="272"/>
      <c r="C339" s="302"/>
      <c r="D339" s="303"/>
      <c r="E339" s="303"/>
      <c r="F339" s="304"/>
      <c r="G339" s="305" t="s">
        <v>1059</v>
      </c>
      <c r="H339" s="306"/>
      <c r="I339" s="306"/>
      <c r="J339" s="306"/>
      <c r="K339" s="307"/>
      <c r="L339" s="308"/>
      <c r="M339" s="307"/>
      <c r="N339" s="280" t="s">
        <v>1014</v>
      </c>
    </row>
    <row r="340" spans="1:14" x14ac:dyDescent="0.25">
      <c r="A340" s="264"/>
      <c r="B340" s="264"/>
      <c r="C340" s="264"/>
      <c r="D340" s="264"/>
      <c r="E340" s="265"/>
      <c r="F340" s="266"/>
      <c r="G340" s="297"/>
      <c r="H340" s="298"/>
      <c r="I340" s="299"/>
      <c r="J340" s="299"/>
      <c r="K340" s="299"/>
      <c r="L340" s="300"/>
      <c r="M340" s="301"/>
      <c r="N340" s="269"/>
    </row>
  </sheetData>
  <mergeCells count="6">
    <mergeCell ref="N57:N58"/>
    <mergeCell ref="A1:N1"/>
    <mergeCell ref="A2:E2"/>
    <mergeCell ref="H2:K2"/>
    <mergeCell ref="L2:M2"/>
    <mergeCell ref="H3:J3"/>
  </mergeCells>
  <phoneticPr fontId="28" type="noConversion"/>
  <pageMargins left="0.70866141732283472" right="0.70866141732283472" top="0.78740157480314965" bottom="0.78740157480314965" header="0.31496062992125984" footer="0.31496062992125984"/>
  <pageSetup paperSize="9" scale="75" fitToHeight="0" orientation="landscape" r:id="rId1"/>
  <headerFooter>
    <oddHeader>&amp;LBau- und Sperrzeitenkatalog</oddHeader>
    <oddFooter>&amp;L&amp;F /
&amp;A&amp;C&amp;P / &amp;N&amp;RRev-Index: 2.0
Gültig ab: 01.05.2024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83"/>
  <sheetViews>
    <sheetView zoomScaleNormal="100" workbookViewId="0">
      <pane ySplit="4" topLeftCell="A132" activePane="bottomLeft" state="frozen"/>
      <selection activeCell="E22" sqref="E22"/>
      <selection pane="bottomLeft" activeCell="E22" sqref="E22"/>
    </sheetView>
  </sheetViews>
  <sheetFormatPr baseColWidth="10" defaultColWidth="11.453125" defaultRowHeight="12.5" x14ac:dyDescent="0.25"/>
  <cols>
    <col min="1" max="4" width="3.7265625" style="48" customWidth="1"/>
    <col min="5" max="6" width="3.7265625" style="34" customWidth="1"/>
    <col min="7" max="7" width="50.7265625" style="49" customWidth="1"/>
    <col min="8" max="10" width="7.7265625" style="52" customWidth="1"/>
    <col min="11" max="11" width="7.7265625" style="34" customWidth="1"/>
    <col min="12" max="12" width="7.7265625" style="53" customWidth="1"/>
    <col min="13" max="13" width="7.7265625" style="34" customWidth="1"/>
    <col min="14" max="14" width="52.7265625" style="49" bestFit="1" customWidth="1"/>
    <col min="15" max="15" width="14.26953125" style="34" bestFit="1" customWidth="1"/>
    <col min="16" max="16384" width="11.453125" style="34"/>
  </cols>
  <sheetData>
    <row r="1" spans="1:15" ht="17.5" x14ac:dyDescent="0.25">
      <c r="A1" s="823" t="s">
        <v>450</v>
      </c>
      <c r="B1" s="824"/>
      <c r="C1" s="824"/>
      <c r="D1" s="824"/>
      <c r="E1" s="824"/>
      <c r="F1" s="824"/>
      <c r="G1" s="824"/>
      <c r="H1" s="824"/>
      <c r="I1" s="824"/>
      <c r="J1" s="824"/>
      <c r="K1" s="824"/>
      <c r="L1" s="824"/>
      <c r="M1" s="824"/>
      <c r="N1" s="825"/>
    </row>
    <row r="2" spans="1:15" s="33" customFormat="1" x14ac:dyDescent="0.25">
      <c r="A2" s="830" t="s">
        <v>0</v>
      </c>
      <c r="B2" s="831"/>
      <c r="C2" s="831"/>
      <c r="D2" s="831"/>
      <c r="E2" s="832"/>
      <c r="F2" s="167" t="s">
        <v>886</v>
      </c>
      <c r="G2" s="309" t="s">
        <v>1</v>
      </c>
      <c r="H2" s="833" t="s">
        <v>3</v>
      </c>
      <c r="I2" s="833"/>
      <c r="J2" s="833"/>
      <c r="K2" s="833"/>
      <c r="L2" s="834" t="s">
        <v>2</v>
      </c>
      <c r="M2" s="834"/>
      <c r="N2" s="310" t="s">
        <v>245</v>
      </c>
    </row>
    <row r="3" spans="1:15" s="33" customFormat="1" x14ac:dyDescent="0.25">
      <c r="A3" s="311"/>
      <c r="B3" s="311"/>
      <c r="C3" s="311"/>
      <c r="D3" s="311"/>
      <c r="E3" s="311"/>
      <c r="F3" s="309"/>
      <c r="G3" s="309"/>
      <c r="H3" s="804" t="s">
        <v>888</v>
      </c>
      <c r="I3" s="805"/>
      <c r="J3" s="806"/>
      <c r="K3" s="312" t="s">
        <v>167</v>
      </c>
      <c r="L3" s="313" t="s">
        <v>888</v>
      </c>
      <c r="M3" s="312" t="s">
        <v>167</v>
      </c>
      <c r="N3" s="314"/>
    </row>
    <row r="4" spans="1:15" s="33" customFormat="1" ht="9.75" customHeight="1" x14ac:dyDescent="0.25">
      <c r="A4" s="311"/>
      <c r="B4" s="311"/>
      <c r="C4" s="311"/>
      <c r="D4" s="311"/>
      <c r="E4" s="311"/>
      <c r="F4" s="309"/>
      <c r="G4" s="309"/>
      <c r="H4" s="315" t="s">
        <v>247</v>
      </c>
      <c r="I4" s="316" t="s">
        <v>248</v>
      </c>
      <c r="J4" s="316" t="s">
        <v>251</v>
      </c>
      <c r="K4" s="312"/>
      <c r="L4" s="313"/>
      <c r="M4" s="312"/>
      <c r="N4" s="314"/>
    </row>
    <row r="5" spans="1:15" s="20" customFormat="1" ht="15" x14ac:dyDescent="0.25">
      <c r="A5" s="173" t="s">
        <v>351</v>
      </c>
      <c r="B5" s="174"/>
      <c r="C5" s="317"/>
      <c r="D5" s="318"/>
      <c r="E5" s="319"/>
      <c r="F5" s="320"/>
      <c r="G5" s="321" t="s">
        <v>1288</v>
      </c>
      <c r="H5" s="322"/>
      <c r="I5" s="322"/>
      <c r="J5" s="323"/>
      <c r="K5" s="324"/>
      <c r="L5" s="325"/>
      <c r="M5" s="324"/>
      <c r="N5" s="326"/>
      <c r="O5" s="13"/>
    </row>
    <row r="6" spans="1:15" s="20" customFormat="1" ht="15" x14ac:dyDescent="0.25">
      <c r="A6" s="174" t="s">
        <v>351</v>
      </c>
      <c r="B6" s="174" t="s">
        <v>387</v>
      </c>
      <c r="C6" s="317"/>
      <c r="D6" s="318"/>
      <c r="E6" s="319"/>
      <c r="F6" s="320"/>
      <c r="G6" s="253" t="s">
        <v>235</v>
      </c>
      <c r="H6" s="322"/>
      <c r="I6" s="322"/>
      <c r="J6" s="323"/>
      <c r="K6" s="324"/>
      <c r="L6" s="325"/>
      <c r="M6" s="324"/>
      <c r="N6" s="326"/>
      <c r="O6" s="13"/>
    </row>
    <row r="7" spans="1:15" s="20" customFormat="1" ht="25" x14ac:dyDescent="0.25">
      <c r="A7" s="174" t="s">
        <v>351</v>
      </c>
      <c r="B7" s="174" t="s">
        <v>387</v>
      </c>
      <c r="C7" s="317" t="s">
        <v>387</v>
      </c>
      <c r="D7" s="318"/>
      <c r="E7" s="319"/>
      <c r="F7" s="320"/>
      <c r="G7" s="253" t="s">
        <v>705</v>
      </c>
      <c r="H7" s="322"/>
      <c r="I7" s="322"/>
      <c r="J7" s="323"/>
      <c r="K7" s="324"/>
      <c r="L7" s="325"/>
      <c r="M7" s="324"/>
      <c r="N7" s="326" t="s">
        <v>714</v>
      </c>
      <c r="O7" s="13"/>
    </row>
    <row r="8" spans="1:15" ht="25" x14ac:dyDescent="0.25">
      <c r="A8" s="176" t="s">
        <v>351</v>
      </c>
      <c r="B8" s="176" t="s">
        <v>387</v>
      </c>
      <c r="C8" s="176" t="s">
        <v>387</v>
      </c>
      <c r="D8" s="176" t="s">
        <v>387</v>
      </c>
      <c r="E8" s="327"/>
      <c r="F8" s="147"/>
      <c r="G8" s="258" t="s">
        <v>667</v>
      </c>
      <c r="H8" s="322">
        <v>40</v>
      </c>
      <c r="I8" s="322">
        <v>80</v>
      </c>
      <c r="J8" s="328">
        <f t="shared" ref="J8:J19" si="0">(I8+H8)/2</f>
        <v>60</v>
      </c>
      <c r="K8" s="324" t="s">
        <v>96</v>
      </c>
      <c r="L8" s="325">
        <v>1</v>
      </c>
      <c r="M8" s="324" t="s">
        <v>48</v>
      </c>
      <c r="N8" s="329"/>
      <c r="O8" s="51"/>
    </row>
    <row r="9" spans="1:15" ht="25" x14ac:dyDescent="0.25">
      <c r="A9" s="176" t="s">
        <v>351</v>
      </c>
      <c r="B9" s="176" t="s">
        <v>387</v>
      </c>
      <c r="C9" s="176" t="s">
        <v>387</v>
      </c>
      <c r="D9" s="176" t="s">
        <v>350</v>
      </c>
      <c r="E9" s="327"/>
      <c r="F9" s="147"/>
      <c r="G9" s="258" t="s">
        <v>668</v>
      </c>
      <c r="H9" s="322">
        <v>20</v>
      </c>
      <c r="I9" s="322">
        <v>30</v>
      </c>
      <c r="J9" s="328">
        <f t="shared" si="0"/>
        <v>25</v>
      </c>
      <c r="K9" s="324" t="s">
        <v>96</v>
      </c>
      <c r="L9" s="325">
        <v>1</v>
      </c>
      <c r="M9" s="324" t="s">
        <v>48</v>
      </c>
      <c r="N9" s="329" t="s">
        <v>715</v>
      </c>
      <c r="O9" s="51"/>
    </row>
    <row r="10" spans="1:15" ht="15" x14ac:dyDescent="0.25">
      <c r="A10" s="176" t="s">
        <v>351</v>
      </c>
      <c r="B10" s="176" t="s">
        <v>387</v>
      </c>
      <c r="C10" s="176" t="s">
        <v>387</v>
      </c>
      <c r="D10" s="176" t="s">
        <v>351</v>
      </c>
      <c r="E10" s="319"/>
      <c r="F10" s="320"/>
      <c r="G10" s="258" t="s">
        <v>586</v>
      </c>
      <c r="H10" s="330">
        <v>10</v>
      </c>
      <c r="I10" s="330">
        <v>10</v>
      </c>
      <c r="J10" s="323">
        <f t="shared" si="0"/>
        <v>10</v>
      </c>
      <c r="K10" s="331" t="s">
        <v>346</v>
      </c>
      <c r="L10" s="332">
        <v>1</v>
      </c>
      <c r="M10" s="331" t="s">
        <v>48</v>
      </c>
      <c r="N10" s="326"/>
      <c r="O10" s="13"/>
    </row>
    <row r="11" spans="1:15" ht="15" x14ac:dyDescent="0.25">
      <c r="A11" s="176" t="s">
        <v>351</v>
      </c>
      <c r="B11" s="176" t="s">
        <v>387</v>
      </c>
      <c r="C11" s="176" t="s">
        <v>387</v>
      </c>
      <c r="D11" s="176" t="s">
        <v>352</v>
      </c>
      <c r="E11" s="319"/>
      <c r="F11" s="320"/>
      <c r="G11" s="258" t="s">
        <v>587</v>
      </c>
      <c r="H11" s="330">
        <v>15</v>
      </c>
      <c r="I11" s="330">
        <v>15</v>
      </c>
      <c r="J11" s="323">
        <f t="shared" si="0"/>
        <v>15</v>
      </c>
      <c r="K11" s="331" t="s">
        <v>215</v>
      </c>
      <c r="L11" s="332">
        <v>1</v>
      </c>
      <c r="M11" s="331" t="s">
        <v>48</v>
      </c>
      <c r="N11" s="326"/>
      <c r="O11" s="13"/>
    </row>
    <row r="12" spans="1:15" ht="30" customHeight="1" x14ac:dyDescent="0.25">
      <c r="A12" s="176" t="s">
        <v>351</v>
      </c>
      <c r="B12" s="176" t="s">
        <v>387</v>
      </c>
      <c r="C12" s="176" t="s">
        <v>387</v>
      </c>
      <c r="D12" s="176" t="s">
        <v>354</v>
      </c>
      <c r="E12" s="319"/>
      <c r="F12" s="320"/>
      <c r="G12" s="258" t="s">
        <v>1104</v>
      </c>
      <c r="H12" s="330">
        <v>5</v>
      </c>
      <c r="I12" s="330">
        <v>10</v>
      </c>
      <c r="J12" s="323">
        <f t="shared" si="0"/>
        <v>7.5</v>
      </c>
      <c r="K12" s="331" t="s">
        <v>346</v>
      </c>
      <c r="L12" s="332">
        <v>1</v>
      </c>
      <c r="M12" s="331" t="s">
        <v>48</v>
      </c>
      <c r="N12" s="326" t="s">
        <v>752</v>
      </c>
      <c r="O12" s="13"/>
    </row>
    <row r="13" spans="1:15" ht="15" x14ac:dyDescent="0.25">
      <c r="A13" s="174" t="s">
        <v>351</v>
      </c>
      <c r="B13" s="174" t="s">
        <v>387</v>
      </c>
      <c r="C13" s="174" t="s">
        <v>350</v>
      </c>
      <c r="D13" s="176"/>
      <c r="E13" s="319"/>
      <c r="F13" s="320"/>
      <c r="G13" s="253" t="s">
        <v>236</v>
      </c>
      <c r="H13" s="330"/>
      <c r="I13" s="330"/>
      <c r="J13" s="323"/>
      <c r="K13" s="331"/>
      <c r="L13" s="332"/>
      <c r="M13" s="331"/>
      <c r="N13" s="326"/>
      <c r="O13" s="13"/>
    </row>
    <row r="14" spans="1:15" ht="15" x14ac:dyDescent="0.25">
      <c r="A14" s="176" t="s">
        <v>351</v>
      </c>
      <c r="B14" s="176" t="s">
        <v>387</v>
      </c>
      <c r="C14" s="176" t="s">
        <v>350</v>
      </c>
      <c r="D14" s="176" t="s">
        <v>387</v>
      </c>
      <c r="E14" s="319"/>
      <c r="F14" s="320"/>
      <c r="G14" s="258" t="s">
        <v>344</v>
      </c>
      <c r="H14" s="330">
        <v>1</v>
      </c>
      <c r="I14" s="330">
        <v>1.25</v>
      </c>
      <c r="J14" s="323">
        <f t="shared" si="0"/>
        <v>1.125</v>
      </c>
      <c r="K14" s="331" t="s">
        <v>215</v>
      </c>
      <c r="L14" s="332">
        <v>1</v>
      </c>
      <c r="M14" s="331" t="s">
        <v>48</v>
      </c>
      <c r="N14" s="326" t="s">
        <v>239</v>
      </c>
      <c r="O14" s="13"/>
    </row>
    <row r="15" spans="1:15" s="50" customFormat="1" ht="15" x14ac:dyDescent="0.25">
      <c r="A15" s="176" t="s">
        <v>351</v>
      </c>
      <c r="B15" s="176" t="s">
        <v>387</v>
      </c>
      <c r="C15" s="176" t="s">
        <v>350</v>
      </c>
      <c r="D15" s="176" t="s">
        <v>350</v>
      </c>
      <c r="E15" s="333"/>
      <c r="F15" s="334"/>
      <c r="G15" s="334" t="s">
        <v>345</v>
      </c>
      <c r="H15" s="335">
        <v>1</v>
      </c>
      <c r="I15" s="335">
        <v>1.25</v>
      </c>
      <c r="J15" s="336">
        <f t="shared" si="0"/>
        <v>1.125</v>
      </c>
      <c r="K15" s="331" t="s">
        <v>215</v>
      </c>
      <c r="L15" s="337">
        <v>1</v>
      </c>
      <c r="M15" s="338" t="s">
        <v>48</v>
      </c>
      <c r="N15" s="339"/>
      <c r="O15" s="13"/>
    </row>
    <row r="16" spans="1:15" ht="15" x14ac:dyDescent="0.25">
      <c r="A16" s="176" t="s">
        <v>351</v>
      </c>
      <c r="B16" s="176" t="s">
        <v>387</v>
      </c>
      <c r="C16" s="176" t="s">
        <v>350</v>
      </c>
      <c r="D16" s="176" t="s">
        <v>351</v>
      </c>
      <c r="E16" s="319"/>
      <c r="F16" s="320"/>
      <c r="G16" s="147" t="s">
        <v>238</v>
      </c>
      <c r="H16" s="330">
        <v>1</v>
      </c>
      <c r="I16" s="330">
        <v>1.25</v>
      </c>
      <c r="J16" s="323">
        <f t="shared" si="0"/>
        <v>1.125</v>
      </c>
      <c r="K16" s="331" t="s">
        <v>215</v>
      </c>
      <c r="L16" s="332">
        <v>1</v>
      </c>
      <c r="M16" s="331" t="s">
        <v>48</v>
      </c>
      <c r="N16" s="326"/>
      <c r="O16" s="13"/>
    </row>
    <row r="17" spans="1:15" ht="15" x14ac:dyDescent="0.25">
      <c r="A17" s="174" t="s">
        <v>351</v>
      </c>
      <c r="B17" s="174" t="s">
        <v>387</v>
      </c>
      <c r="C17" s="174" t="s">
        <v>351</v>
      </c>
      <c r="D17" s="174"/>
      <c r="E17" s="319"/>
      <c r="F17" s="340"/>
      <c r="G17" s="253" t="s">
        <v>549</v>
      </c>
      <c r="H17" s="330"/>
      <c r="I17" s="330"/>
      <c r="J17" s="323"/>
      <c r="K17" s="324"/>
      <c r="L17" s="332"/>
      <c r="M17" s="331"/>
      <c r="N17" s="326"/>
      <c r="O17" s="13"/>
    </row>
    <row r="18" spans="1:15" ht="15" x14ac:dyDescent="0.25">
      <c r="A18" s="176" t="s">
        <v>351</v>
      </c>
      <c r="B18" s="176" t="s">
        <v>387</v>
      </c>
      <c r="C18" s="176" t="s">
        <v>351</v>
      </c>
      <c r="D18" s="176" t="s">
        <v>387</v>
      </c>
      <c r="E18" s="319"/>
      <c r="F18" s="320"/>
      <c r="G18" s="258" t="s">
        <v>548</v>
      </c>
      <c r="H18" s="330">
        <v>0.5</v>
      </c>
      <c r="I18" s="330">
        <v>0.5</v>
      </c>
      <c r="J18" s="323">
        <f t="shared" si="0"/>
        <v>0.5</v>
      </c>
      <c r="K18" s="331" t="s">
        <v>346</v>
      </c>
      <c r="L18" s="332">
        <v>8</v>
      </c>
      <c r="M18" s="331" t="s">
        <v>48</v>
      </c>
      <c r="N18" s="326"/>
      <c r="O18" s="13"/>
    </row>
    <row r="19" spans="1:15" ht="15" customHeight="1" x14ac:dyDescent="0.25">
      <c r="A19" s="176" t="s">
        <v>351</v>
      </c>
      <c r="B19" s="176" t="s">
        <v>387</v>
      </c>
      <c r="C19" s="176" t="s">
        <v>351</v>
      </c>
      <c r="D19" s="176" t="s">
        <v>350</v>
      </c>
      <c r="E19" s="341"/>
      <c r="F19" s="320"/>
      <c r="G19" s="147" t="s">
        <v>237</v>
      </c>
      <c r="H19" s="322">
        <v>0.3</v>
      </c>
      <c r="I19" s="322">
        <v>0.4</v>
      </c>
      <c r="J19" s="328">
        <f t="shared" si="0"/>
        <v>0.35</v>
      </c>
      <c r="K19" s="324" t="s">
        <v>346</v>
      </c>
      <c r="L19" s="325">
        <v>1</v>
      </c>
      <c r="M19" s="331" t="s">
        <v>48</v>
      </c>
      <c r="N19" s="326"/>
    </row>
    <row r="20" spans="1:15" ht="15" customHeight="1" x14ac:dyDescent="0.25">
      <c r="A20" s="158"/>
      <c r="B20" s="158"/>
      <c r="C20" s="158"/>
      <c r="D20" s="158"/>
      <c r="E20" s="159"/>
      <c r="F20" s="160"/>
      <c r="G20" s="161"/>
      <c r="H20" s="230"/>
      <c r="I20" s="230"/>
      <c r="J20" s="230"/>
      <c r="K20" s="231"/>
      <c r="L20" s="165"/>
      <c r="M20" s="166"/>
      <c r="N20" s="342"/>
    </row>
    <row r="21" spans="1:15" ht="15" x14ac:dyDescent="0.25">
      <c r="A21" s="174" t="s">
        <v>351</v>
      </c>
      <c r="B21" s="174" t="s">
        <v>350</v>
      </c>
      <c r="C21" s="343"/>
      <c r="D21" s="327"/>
      <c r="E21" s="341"/>
      <c r="F21" s="320"/>
      <c r="G21" s="144" t="s">
        <v>223</v>
      </c>
      <c r="H21" s="322"/>
      <c r="I21" s="322"/>
      <c r="J21" s="323"/>
      <c r="K21" s="324"/>
      <c r="L21" s="325"/>
      <c r="M21" s="324"/>
      <c r="N21" s="326"/>
      <c r="O21" s="13"/>
    </row>
    <row r="22" spans="1:15" ht="15" x14ac:dyDescent="0.25">
      <c r="A22" s="174" t="s">
        <v>351</v>
      </c>
      <c r="B22" s="174" t="s">
        <v>350</v>
      </c>
      <c r="C22" s="174" t="s">
        <v>387</v>
      </c>
      <c r="D22" s="327"/>
      <c r="E22" s="344"/>
      <c r="F22" s="147"/>
      <c r="G22" s="253" t="s">
        <v>669</v>
      </c>
      <c r="H22" s="322"/>
      <c r="I22" s="322"/>
      <c r="J22" s="328"/>
      <c r="K22" s="324"/>
      <c r="L22" s="325"/>
      <c r="M22" s="324"/>
      <c r="N22" s="329"/>
      <c r="O22" s="51"/>
    </row>
    <row r="23" spans="1:15" ht="50" x14ac:dyDescent="0.25">
      <c r="A23" s="176" t="s">
        <v>351</v>
      </c>
      <c r="B23" s="176" t="s">
        <v>350</v>
      </c>
      <c r="C23" s="176" t="s">
        <v>387</v>
      </c>
      <c r="D23" s="176" t="s">
        <v>387</v>
      </c>
      <c r="E23" s="341"/>
      <c r="F23" s="320"/>
      <c r="G23" s="334" t="s">
        <v>1103</v>
      </c>
      <c r="H23" s="335">
        <v>30</v>
      </c>
      <c r="I23" s="335">
        <v>60</v>
      </c>
      <c r="J23" s="336">
        <f t="shared" ref="J23:J28" si="1">(I23+H23)/2</f>
        <v>45</v>
      </c>
      <c r="K23" s="345" t="s">
        <v>346</v>
      </c>
      <c r="L23" s="337">
        <v>1</v>
      </c>
      <c r="M23" s="338" t="s">
        <v>48</v>
      </c>
      <c r="N23" s="326" t="s">
        <v>670</v>
      </c>
      <c r="O23" s="13"/>
    </row>
    <row r="24" spans="1:15" s="50" customFormat="1" ht="50" x14ac:dyDescent="0.25">
      <c r="A24" s="176" t="s">
        <v>351</v>
      </c>
      <c r="B24" s="176" t="s">
        <v>350</v>
      </c>
      <c r="C24" s="176" t="s">
        <v>387</v>
      </c>
      <c r="D24" s="176" t="s">
        <v>350</v>
      </c>
      <c r="E24" s="341"/>
      <c r="F24" s="320"/>
      <c r="G24" s="147" t="s">
        <v>550</v>
      </c>
      <c r="H24" s="335">
        <v>25</v>
      </c>
      <c r="I24" s="335">
        <v>50</v>
      </c>
      <c r="J24" s="323">
        <f t="shared" si="1"/>
        <v>37.5</v>
      </c>
      <c r="K24" s="331" t="s">
        <v>346</v>
      </c>
      <c r="L24" s="325">
        <v>1</v>
      </c>
      <c r="M24" s="324" t="s">
        <v>48</v>
      </c>
      <c r="N24" s="326" t="s">
        <v>671</v>
      </c>
      <c r="O24" s="13"/>
    </row>
    <row r="25" spans="1:15" ht="50" x14ac:dyDescent="0.25">
      <c r="A25" s="176" t="s">
        <v>351</v>
      </c>
      <c r="B25" s="176" t="s">
        <v>350</v>
      </c>
      <c r="C25" s="176" t="s">
        <v>387</v>
      </c>
      <c r="D25" s="176" t="s">
        <v>351</v>
      </c>
      <c r="E25" s="341"/>
      <c r="F25" s="320"/>
      <c r="G25" s="147" t="s">
        <v>551</v>
      </c>
      <c r="H25" s="335">
        <v>30</v>
      </c>
      <c r="I25" s="335">
        <v>100</v>
      </c>
      <c r="J25" s="323">
        <f t="shared" si="1"/>
        <v>65</v>
      </c>
      <c r="K25" s="331" t="s">
        <v>346</v>
      </c>
      <c r="L25" s="325">
        <v>1</v>
      </c>
      <c r="M25" s="324" t="s">
        <v>48</v>
      </c>
      <c r="N25" s="326" t="s">
        <v>672</v>
      </c>
      <c r="O25" s="13"/>
    </row>
    <row r="26" spans="1:15" ht="62.5" x14ac:dyDescent="0.25">
      <c r="A26" s="176" t="s">
        <v>351</v>
      </c>
      <c r="B26" s="176" t="s">
        <v>350</v>
      </c>
      <c r="C26" s="176" t="s">
        <v>387</v>
      </c>
      <c r="D26" s="176" t="s">
        <v>352</v>
      </c>
      <c r="E26" s="341"/>
      <c r="F26" s="320"/>
      <c r="G26" s="147" t="s">
        <v>488</v>
      </c>
      <c r="H26" s="335">
        <v>30</v>
      </c>
      <c r="I26" s="335">
        <v>80</v>
      </c>
      <c r="J26" s="323">
        <f t="shared" si="1"/>
        <v>55</v>
      </c>
      <c r="K26" s="331" t="s">
        <v>346</v>
      </c>
      <c r="L26" s="325">
        <v>1</v>
      </c>
      <c r="M26" s="331" t="s">
        <v>48</v>
      </c>
      <c r="N26" s="326" t="s">
        <v>673</v>
      </c>
      <c r="O26" s="13"/>
    </row>
    <row r="27" spans="1:15" ht="50" x14ac:dyDescent="0.25">
      <c r="A27" s="176" t="s">
        <v>351</v>
      </c>
      <c r="B27" s="176" t="s">
        <v>350</v>
      </c>
      <c r="C27" s="176" t="s">
        <v>387</v>
      </c>
      <c r="D27" s="176" t="s">
        <v>354</v>
      </c>
      <c r="E27" s="341"/>
      <c r="F27" s="320"/>
      <c r="G27" s="147" t="s">
        <v>347</v>
      </c>
      <c r="H27" s="335">
        <v>50</v>
      </c>
      <c r="I27" s="335">
        <v>100</v>
      </c>
      <c r="J27" s="323">
        <f t="shared" si="1"/>
        <v>75</v>
      </c>
      <c r="K27" s="331" t="s">
        <v>346</v>
      </c>
      <c r="L27" s="325">
        <v>1</v>
      </c>
      <c r="M27" s="331" t="s">
        <v>48</v>
      </c>
      <c r="N27" s="326" t="s">
        <v>674</v>
      </c>
      <c r="O27" s="13"/>
    </row>
    <row r="28" spans="1:15" ht="15" customHeight="1" x14ac:dyDescent="0.25">
      <c r="A28" s="176" t="s">
        <v>351</v>
      </c>
      <c r="B28" s="176" t="s">
        <v>350</v>
      </c>
      <c r="C28" s="176" t="s">
        <v>387</v>
      </c>
      <c r="D28" s="176" t="s">
        <v>356</v>
      </c>
      <c r="E28" s="341"/>
      <c r="F28" s="320"/>
      <c r="G28" s="346" t="s">
        <v>348</v>
      </c>
      <c r="H28" s="335">
        <v>15</v>
      </c>
      <c r="I28" s="335">
        <v>50</v>
      </c>
      <c r="J28" s="323">
        <f t="shared" si="1"/>
        <v>32.5</v>
      </c>
      <c r="K28" s="331" t="s">
        <v>346</v>
      </c>
      <c r="L28" s="332">
        <v>1</v>
      </c>
      <c r="M28" s="331" t="s">
        <v>48</v>
      </c>
      <c r="N28" s="326" t="s">
        <v>224</v>
      </c>
      <c r="O28" s="13"/>
    </row>
    <row r="29" spans="1:15" ht="15" customHeight="1" x14ac:dyDescent="0.25">
      <c r="A29" s="158"/>
      <c r="B29" s="158"/>
      <c r="C29" s="158"/>
      <c r="D29" s="158"/>
      <c r="E29" s="159"/>
      <c r="F29" s="160"/>
      <c r="G29" s="161"/>
      <c r="H29" s="230"/>
      <c r="I29" s="230"/>
      <c r="J29" s="230"/>
      <c r="K29" s="231"/>
      <c r="L29" s="165"/>
      <c r="M29" s="166"/>
      <c r="N29" s="342"/>
    </row>
    <row r="30" spans="1:15" ht="15" customHeight="1" x14ac:dyDescent="0.25">
      <c r="A30" s="174" t="s">
        <v>351</v>
      </c>
      <c r="B30" s="174" t="s">
        <v>351</v>
      </c>
      <c r="C30" s="343"/>
      <c r="D30" s="318"/>
      <c r="E30" s="341"/>
      <c r="F30" s="320"/>
      <c r="G30" s="347" t="s">
        <v>1100</v>
      </c>
      <c r="H30" s="322"/>
      <c r="I30" s="322"/>
      <c r="J30" s="323"/>
      <c r="K30" s="324"/>
      <c r="L30" s="325"/>
      <c r="M30" s="324"/>
      <c r="N30" s="326"/>
      <c r="O30" s="13"/>
    </row>
    <row r="31" spans="1:15" ht="15" customHeight="1" x14ac:dyDescent="0.25">
      <c r="A31" s="174" t="s">
        <v>351</v>
      </c>
      <c r="B31" s="174" t="s">
        <v>351</v>
      </c>
      <c r="C31" s="174" t="s">
        <v>387</v>
      </c>
      <c r="D31" s="318"/>
      <c r="E31" s="341"/>
      <c r="F31" s="320"/>
      <c r="G31" s="347" t="s">
        <v>691</v>
      </c>
      <c r="H31" s="322"/>
      <c r="I31" s="322"/>
      <c r="J31" s="323"/>
      <c r="K31" s="324"/>
      <c r="L31" s="325"/>
      <c r="M31" s="324"/>
      <c r="N31" s="326" t="s">
        <v>716</v>
      </c>
      <c r="O31" s="13"/>
    </row>
    <row r="32" spans="1:15" ht="30" customHeight="1" x14ac:dyDescent="0.25">
      <c r="A32" s="176" t="s">
        <v>351</v>
      </c>
      <c r="B32" s="176" t="s">
        <v>351</v>
      </c>
      <c r="C32" s="176" t="s">
        <v>387</v>
      </c>
      <c r="D32" s="176" t="s">
        <v>387</v>
      </c>
      <c r="E32" s="344"/>
      <c r="F32" s="147"/>
      <c r="G32" s="147" t="s">
        <v>690</v>
      </c>
      <c r="H32" s="322">
        <v>0.17</v>
      </c>
      <c r="I32" s="322">
        <v>0.25</v>
      </c>
      <c r="J32" s="348">
        <f>(I32+H32)/2</f>
        <v>0.21000000000000002</v>
      </c>
      <c r="K32" s="324" t="s">
        <v>50</v>
      </c>
      <c r="L32" s="325">
        <v>1</v>
      </c>
      <c r="M32" s="324" t="s">
        <v>48</v>
      </c>
      <c r="N32" s="329" t="s">
        <v>461</v>
      </c>
      <c r="O32" s="13"/>
    </row>
    <row r="33" spans="1:15" ht="15" customHeight="1" x14ac:dyDescent="0.25">
      <c r="A33" s="176" t="s">
        <v>351</v>
      </c>
      <c r="B33" s="176" t="s">
        <v>351</v>
      </c>
      <c r="C33" s="176" t="s">
        <v>387</v>
      </c>
      <c r="D33" s="176" t="s">
        <v>350</v>
      </c>
      <c r="E33" s="344"/>
      <c r="F33" s="147"/>
      <c r="G33" s="147" t="s">
        <v>462</v>
      </c>
      <c r="H33" s="322">
        <v>0.17</v>
      </c>
      <c r="I33" s="322">
        <v>0.25</v>
      </c>
      <c r="J33" s="348">
        <f>(I33+H33)/2</f>
        <v>0.21000000000000002</v>
      </c>
      <c r="K33" s="324" t="s">
        <v>50</v>
      </c>
      <c r="L33" s="325">
        <v>1</v>
      </c>
      <c r="M33" s="324" t="s">
        <v>48</v>
      </c>
      <c r="N33" s="329"/>
      <c r="O33" s="13"/>
    </row>
    <row r="34" spans="1:15" ht="15" customHeight="1" x14ac:dyDescent="0.25">
      <c r="A34" s="174" t="s">
        <v>351</v>
      </c>
      <c r="B34" s="174" t="s">
        <v>351</v>
      </c>
      <c r="C34" s="174" t="s">
        <v>350</v>
      </c>
      <c r="D34" s="318"/>
      <c r="E34" s="341"/>
      <c r="F34" s="320"/>
      <c r="G34" s="347" t="s">
        <v>349</v>
      </c>
      <c r="H34" s="322"/>
      <c r="I34" s="322"/>
      <c r="J34" s="323"/>
      <c r="K34" s="324"/>
      <c r="L34" s="325"/>
      <c r="M34" s="324"/>
      <c r="N34" s="326"/>
      <c r="O34" s="13"/>
    </row>
    <row r="35" spans="1:15" ht="50" x14ac:dyDescent="0.25">
      <c r="A35" s="176" t="s">
        <v>351</v>
      </c>
      <c r="B35" s="176" t="s">
        <v>351</v>
      </c>
      <c r="C35" s="176" t="s">
        <v>350</v>
      </c>
      <c r="D35" s="176" t="s">
        <v>387</v>
      </c>
      <c r="E35" s="341"/>
      <c r="F35" s="320"/>
      <c r="G35" s="258" t="s">
        <v>676</v>
      </c>
      <c r="H35" s="335">
        <v>20</v>
      </c>
      <c r="I35" s="335">
        <v>40</v>
      </c>
      <c r="J35" s="323">
        <f>(I35+H35)/2</f>
        <v>30</v>
      </c>
      <c r="K35" s="331" t="s">
        <v>215</v>
      </c>
      <c r="L35" s="332">
        <v>1</v>
      </c>
      <c r="M35" s="324" t="s">
        <v>48</v>
      </c>
      <c r="N35" s="326" t="s">
        <v>675</v>
      </c>
      <c r="O35" s="13"/>
    </row>
    <row r="36" spans="1:15" ht="30" customHeight="1" x14ac:dyDescent="0.25">
      <c r="A36" s="176" t="s">
        <v>351</v>
      </c>
      <c r="B36" s="176" t="s">
        <v>351</v>
      </c>
      <c r="C36" s="176" t="s">
        <v>350</v>
      </c>
      <c r="D36" s="176" t="s">
        <v>350</v>
      </c>
      <c r="E36" s="341"/>
      <c r="F36" s="320"/>
      <c r="G36" s="258" t="s">
        <v>677</v>
      </c>
      <c r="H36" s="335">
        <v>15</v>
      </c>
      <c r="I36" s="335">
        <v>30</v>
      </c>
      <c r="J36" s="323">
        <f>(I36+H36)/2</f>
        <v>22.5</v>
      </c>
      <c r="K36" s="331" t="s">
        <v>215</v>
      </c>
      <c r="L36" s="325">
        <v>1</v>
      </c>
      <c r="M36" s="324" t="s">
        <v>48</v>
      </c>
      <c r="N36" s="326" t="s">
        <v>487</v>
      </c>
      <c r="O36" s="13"/>
    </row>
    <row r="37" spans="1:15" ht="30" customHeight="1" x14ac:dyDescent="0.25">
      <c r="A37" s="176" t="s">
        <v>351</v>
      </c>
      <c r="B37" s="176" t="s">
        <v>351</v>
      </c>
      <c r="C37" s="176" t="s">
        <v>350</v>
      </c>
      <c r="D37" s="176" t="s">
        <v>351</v>
      </c>
      <c r="E37" s="341"/>
      <c r="F37" s="320"/>
      <c r="G37" s="258" t="s">
        <v>678</v>
      </c>
      <c r="H37" s="335">
        <v>10</v>
      </c>
      <c r="I37" s="335">
        <v>20</v>
      </c>
      <c r="J37" s="323">
        <f>(I37+H37)/2</f>
        <v>15</v>
      </c>
      <c r="K37" s="331" t="s">
        <v>215</v>
      </c>
      <c r="L37" s="325">
        <v>1</v>
      </c>
      <c r="M37" s="324" t="s">
        <v>48</v>
      </c>
      <c r="N37" s="326" t="s">
        <v>487</v>
      </c>
      <c r="O37" s="13"/>
    </row>
    <row r="38" spans="1:15" ht="15" customHeight="1" x14ac:dyDescent="0.25">
      <c r="A38" s="174" t="s">
        <v>351</v>
      </c>
      <c r="B38" s="174" t="s">
        <v>351</v>
      </c>
      <c r="C38" s="174" t="s">
        <v>351</v>
      </c>
      <c r="D38" s="344"/>
      <c r="E38" s="341"/>
      <c r="F38" s="320"/>
      <c r="G38" s="253" t="s">
        <v>365</v>
      </c>
      <c r="H38" s="322"/>
      <c r="I38" s="322"/>
      <c r="J38" s="323"/>
      <c r="K38" s="324"/>
      <c r="L38" s="325"/>
      <c r="M38" s="324"/>
      <c r="N38" s="326"/>
      <c r="O38" s="13"/>
    </row>
    <row r="39" spans="1:15" ht="30" customHeight="1" x14ac:dyDescent="0.25">
      <c r="A39" s="176" t="s">
        <v>351</v>
      </c>
      <c r="B39" s="176" t="s">
        <v>351</v>
      </c>
      <c r="C39" s="176" t="s">
        <v>351</v>
      </c>
      <c r="D39" s="176" t="s">
        <v>387</v>
      </c>
      <c r="E39" s="341"/>
      <c r="F39" s="320"/>
      <c r="G39" s="147" t="s">
        <v>552</v>
      </c>
      <c r="H39" s="322">
        <v>0.4</v>
      </c>
      <c r="I39" s="322">
        <v>0.6</v>
      </c>
      <c r="J39" s="328">
        <f>(I39+H39)/2</f>
        <v>0.5</v>
      </c>
      <c r="K39" s="349" t="s">
        <v>50</v>
      </c>
      <c r="L39" s="332">
        <v>1</v>
      </c>
      <c r="M39" s="324" t="s">
        <v>48</v>
      </c>
      <c r="N39" s="326"/>
      <c r="O39" s="13"/>
    </row>
    <row r="40" spans="1:15" ht="15" customHeight="1" x14ac:dyDescent="0.25">
      <c r="A40" s="176" t="s">
        <v>351</v>
      </c>
      <c r="B40" s="176" t="s">
        <v>351</v>
      </c>
      <c r="C40" s="176" t="s">
        <v>351</v>
      </c>
      <c r="D40" s="176" t="s">
        <v>350</v>
      </c>
      <c r="E40" s="341"/>
      <c r="F40" s="320"/>
      <c r="G40" s="147" t="s">
        <v>366</v>
      </c>
      <c r="H40" s="322">
        <v>0.4</v>
      </c>
      <c r="I40" s="322">
        <v>0.6</v>
      </c>
      <c r="J40" s="328">
        <f>(I40+H40)/2</f>
        <v>0.5</v>
      </c>
      <c r="K40" s="349" t="s">
        <v>215</v>
      </c>
      <c r="L40" s="332">
        <v>1</v>
      </c>
      <c r="M40" s="324" t="s">
        <v>48</v>
      </c>
      <c r="N40" s="326" t="s">
        <v>367</v>
      </c>
      <c r="O40" s="829"/>
    </row>
    <row r="41" spans="1:15" ht="30" customHeight="1" x14ac:dyDescent="0.25">
      <c r="A41" s="176" t="s">
        <v>351</v>
      </c>
      <c r="B41" s="176" t="s">
        <v>351</v>
      </c>
      <c r="C41" s="176" t="s">
        <v>351</v>
      </c>
      <c r="D41" s="176" t="s">
        <v>351</v>
      </c>
      <c r="E41" s="341"/>
      <c r="F41" s="320"/>
      <c r="G41" s="147" t="s">
        <v>368</v>
      </c>
      <c r="H41" s="322">
        <v>0.6</v>
      </c>
      <c r="I41" s="322">
        <v>0.9</v>
      </c>
      <c r="J41" s="328">
        <f>(I41+H41)/2</f>
        <v>0.75</v>
      </c>
      <c r="K41" s="349" t="s">
        <v>215</v>
      </c>
      <c r="L41" s="332">
        <v>1</v>
      </c>
      <c r="M41" s="324" t="s">
        <v>48</v>
      </c>
      <c r="N41" s="326" t="s">
        <v>369</v>
      </c>
      <c r="O41" s="829"/>
    </row>
    <row r="42" spans="1:15" ht="15" customHeight="1" x14ac:dyDescent="0.25">
      <c r="A42" s="176" t="s">
        <v>351</v>
      </c>
      <c r="B42" s="176" t="s">
        <v>351</v>
      </c>
      <c r="C42" s="176" t="s">
        <v>351</v>
      </c>
      <c r="D42" s="176" t="s">
        <v>352</v>
      </c>
      <c r="E42" s="341"/>
      <c r="F42" s="320"/>
      <c r="G42" s="147" t="s">
        <v>370</v>
      </c>
      <c r="H42" s="322">
        <v>0.8</v>
      </c>
      <c r="I42" s="322">
        <v>1.2</v>
      </c>
      <c r="J42" s="323">
        <f>(I42+H42)/2</f>
        <v>1</v>
      </c>
      <c r="K42" s="350" t="s">
        <v>215</v>
      </c>
      <c r="L42" s="332">
        <v>1</v>
      </c>
      <c r="M42" s="324" t="s">
        <v>48</v>
      </c>
      <c r="N42" s="326" t="s">
        <v>367</v>
      </c>
      <c r="O42" s="13"/>
    </row>
    <row r="43" spans="1:15" ht="15" customHeight="1" x14ac:dyDescent="0.25">
      <c r="A43" s="176" t="s">
        <v>351</v>
      </c>
      <c r="B43" s="176" t="s">
        <v>351</v>
      </c>
      <c r="C43" s="176" t="s">
        <v>351</v>
      </c>
      <c r="D43" s="176" t="s">
        <v>354</v>
      </c>
      <c r="E43" s="341"/>
      <c r="F43" s="320"/>
      <c r="G43" s="320" t="s">
        <v>53</v>
      </c>
      <c r="H43" s="322">
        <v>4</v>
      </c>
      <c r="I43" s="322">
        <v>4</v>
      </c>
      <c r="J43" s="328">
        <f>(I43+H43)/2</f>
        <v>4</v>
      </c>
      <c r="K43" s="324" t="s">
        <v>49</v>
      </c>
      <c r="L43" s="325">
        <v>8</v>
      </c>
      <c r="M43" s="331" t="s">
        <v>48</v>
      </c>
      <c r="N43" s="326"/>
    </row>
    <row r="44" spans="1:15" ht="15" customHeight="1" x14ac:dyDescent="0.25">
      <c r="A44" s="174" t="s">
        <v>351</v>
      </c>
      <c r="B44" s="174" t="s">
        <v>351</v>
      </c>
      <c r="C44" s="173" t="s">
        <v>352</v>
      </c>
      <c r="D44" s="344"/>
      <c r="E44" s="341"/>
      <c r="F44" s="320"/>
      <c r="G44" s="253" t="s">
        <v>1102</v>
      </c>
      <c r="H44" s="322"/>
      <c r="I44" s="322"/>
      <c r="J44" s="323"/>
      <c r="K44" s="350"/>
      <c r="L44" s="332"/>
      <c r="M44" s="324"/>
      <c r="N44" s="326"/>
      <c r="O44" s="13"/>
    </row>
    <row r="45" spans="1:15" ht="15" customHeight="1" x14ac:dyDescent="0.25">
      <c r="A45" s="176" t="s">
        <v>351</v>
      </c>
      <c r="B45" s="176" t="s">
        <v>351</v>
      </c>
      <c r="C45" s="197" t="s">
        <v>352</v>
      </c>
      <c r="D45" s="176" t="s">
        <v>387</v>
      </c>
      <c r="E45" s="344"/>
      <c r="F45" s="147"/>
      <c r="G45" s="147" t="s">
        <v>463</v>
      </c>
      <c r="H45" s="322">
        <v>0.25</v>
      </c>
      <c r="I45" s="322">
        <v>0.5</v>
      </c>
      <c r="J45" s="328">
        <f t="shared" ref="J45:J58" si="2">(I45+H45)/2</f>
        <v>0.375</v>
      </c>
      <c r="K45" s="324" t="s">
        <v>50</v>
      </c>
      <c r="L45" s="325">
        <v>1</v>
      </c>
      <c r="M45" s="324" t="s">
        <v>48</v>
      </c>
      <c r="N45" s="329"/>
      <c r="O45" s="13"/>
    </row>
    <row r="46" spans="1:15" s="20" customFormat="1" ht="15" customHeight="1" x14ac:dyDescent="0.25">
      <c r="A46" s="176" t="s">
        <v>351</v>
      </c>
      <c r="B46" s="176" t="s">
        <v>351</v>
      </c>
      <c r="C46" s="197" t="s">
        <v>352</v>
      </c>
      <c r="D46" s="176" t="s">
        <v>350</v>
      </c>
      <c r="E46" s="344"/>
      <c r="F46" s="147"/>
      <c r="G46" s="147" t="s">
        <v>679</v>
      </c>
      <c r="H46" s="322">
        <v>0.2</v>
      </c>
      <c r="I46" s="322">
        <v>0.4</v>
      </c>
      <c r="J46" s="328">
        <f t="shared" si="2"/>
        <v>0.30000000000000004</v>
      </c>
      <c r="K46" s="324" t="s">
        <v>50</v>
      </c>
      <c r="L46" s="325">
        <v>1</v>
      </c>
      <c r="M46" s="324" t="s">
        <v>48</v>
      </c>
      <c r="N46" s="826" t="s">
        <v>464</v>
      </c>
      <c r="O46" s="13"/>
    </row>
    <row r="47" spans="1:15" s="20" customFormat="1" ht="15" customHeight="1" x14ac:dyDescent="0.25">
      <c r="A47" s="176" t="s">
        <v>351</v>
      </c>
      <c r="B47" s="176" t="s">
        <v>351</v>
      </c>
      <c r="C47" s="197" t="s">
        <v>352</v>
      </c>
      <c r="D47" s="176" t="s">
        <v>351</v>
      </c>
      <c r="E47" s="344"/>
      <c r="F47" s="147"/>
      <c r="G47" s="147" t="s">
        <v>371</v>
      </c>
      <c r="H47" s="322">
        <v>0.125</v>
      </c>
      <c r="I47" s="322">
        <v>0.25</v>
      </c>
      <c r="J47" s="328">
        <f t="shared" si="2"/>
        <v>0.1875</v>
      </c>
      <c r="K47" s="324" t="s">
        <v>50</v>
      </c>
      <c r="L47" s="325">
        <v>1</v>
      </c>
      <c r="M47" s="324" t="s">
        <v>48</v>
      </c>
      <c r="N47" s="827"/>
      <c r="O47" s="13"/>
    </row>
    <row r="48" spans="1:15" s="20" customFormat="1" ht="15" customHeight="1" x14ac:dyDescent="0.25">
      <c r="A48" s="176" t="s">
        <v>351</v>
      </c>
      <c r="B48" s="176" t="s">
        <v>351</v>
      </c>
      <c r="C48" s="197" t="s">
        <v>352</v>
      </c>
      <c r="D48" s="176" t="s">
        <v>352</v>
      </c>
      <c r="E48" s="344"/>
      <c r="F48" s="147"/>
      <c r="G48" s="147" t="s">
        <v>680</v>
      </c>
      <c r="H48" s="322">
        <v>0.08</v>
      </c>
      <c r="I48" s="322">
        <v>0.16</v>
      </c>
      <c r="J48" s="328">
        <f t="shared" si="2"/>
        <v>0.12</v>
      </c>
      <c r="K48" s="324" t="s">
        <v>50</v>
      </c>
      <c r="L48" s="325">
        <v>1</v>
      </c>
      <c r="M48" s="324" t="s">
        <v>48</v>
      </c>
      <c r="N48" s="827"/>
      <c r="O48" s="13"/>
    </row>
    <row r="49" spans="1:15" s="20" customFormat="1" ht="15" customHeight="1" x14ac:dyDescent="0.25">
      <c r="A49" s="176" t="s">
        <v>351</v>
      </c>
      <c r="B49" s="176" t="s">
        <v>351</v>
      </c>
      <c r="C49" s="197" t="s">
        <v>352</v>
      </c>
      <c r="D49" s="176" t="s">
        <v>354</v>
      </c>
      <c r="E49" s="344"/>
      <c r="F49" s="147"/>
      <c r="G49" s="147" t="s">
        <v>681</v>
      </c>
      <c r="H49" s="322">
        <v>0.06</v>
      </c>
      <c r="I49" s="322">
        <v>0.12</v>
      </c>
      <c r="J49" s="328">
        <f t="shared" si="2"/>
        <v>0.09</v>
      </c>
      <c r="K49" s="324" t="s">
        <v>50</v>
      </c>
      <c r="L49" s="325">
        <v>1</v>
      </c>
      <c r="M49" s="324" t="s">
        <v>48</v>
      </c>
      <c r="N49" s="828"/>
      <c r="O49" s="13"/>
    </row>
    <row r="50" spans="1:15" s="20" customFormat="1" ht="30" customHeight="1" x14ac:dyDescent="0.25">
      <c r="A50" s="176" t="s">
        <v>351</v>
      </c>
      <c r="B50" s="176" t="s">
        <v>351</v>
      </c>
      <c r="C50" s="197" t="s">
        <v>352</v>
      </c>
      <c r="D50" s="176" t="s">
        <v>356</v>
      </c>
      <c r="E50" s="344"/>
      <c r="F50" s="147"/>
      <c r="G50" s="147" t="s">
        <v>1402</v>
      </c>
      <c r="H50" s="322">
        <v>0.5</v>
      </c>
      <c r="I50" s="322">
        <v>0.7</v>
      </c>
      <c r="J50" s="328">
        <f t="shared" si="2"/>
        <v>0.6</v>
      </c>
      <c r="K50" s="324" t="s">
        <v>50</v>
      </c>
      <c r="L50" s="325">
        <v>1</v>
      </c>
      <c r="M50" s="324" t="s">
        <v>48</v>
      </c>
      <c r="N50" s="329"/>
      <c r="O50" s="13"/>
    </row>
    <row r="51" spans="1:15" s="20" customFormat="1" ht="30" customHeight="1" x14ac:dyDescent="0.25">
      <c r="A51" s="176" t="s">
        <v>351</v>
      </c>
      <c r="B51" s="176" t="s">
        <v>351</v>
      </c>
      <c r="C51" s="197" t="s">
        <v>352</v>
      </c>
      <c r="D51" s="176" t="s">
        <v>359</v>
      </c>
      <c r="E51" s="344"/>
      <c r="F51" s="147"/>
      <c r="G51" s="147" t="s">
        <v>1403</v>
      </c>
      <c r="H51" s="322">
        <v>0.3</v>
      </c>
      <c r="I51" s="322">
        <v>0.5</v>
      </c>
      <c r="J51" s="328">
        <f t="shared" si="2"/>
        <v>0.4</v>
      </c>
      <c r="K51" s="324" t="s">
        <v>50</v>
      </c>
      <c r="L51" s="325">
        <v>1</v>
      </c>
      <c r="M51" s="324" t="s">
        <v>48</v>
      </c>
      <c r="N51" s="329"/>
      <c r="O51" s="13"/>
    </row>
    <row r="52" spans="1:15" ht="30" customHeight="1" x14ac:dyDescent="0.25">
      <c r="A52" s="176" t="s">
        <v>351</v>
      </c>
      <c r="B52" s="176" t="s">
        <v>351</v>
      </c>
      <c r="C52" s="197" t="s">
        <v>352</v>
      </c>
      <c r="D52" s="176" t="s">
        <v>360</v>
      </c>
      <c r="E52" s="344"/>
      <c r="F52" s="147"/>
      <c r="G52" s="147" t="s">
        <v>1404</v>
      </c>
      <c r="H52" s="322">
        <v>0.2</v>
      </c>
      <c r="I52" s="322">
        <v>0.4</v>
      </c>
      <c r="J52" s="328">
        <f t="shared" si="2"/>
        <v>0.30000000000000004</v>
      </c>
      <c r="K52" s="324" t="s">
        <v>50</v>
      </c>
      <c r="L52" s="325">
        <v>1</v>
      </c>
      <c r="M52" s="324" t="s">
        <v>48</v>
      </c>
      <c r="N52" s="329"/>
      <c r="O52" s="13"/>
    </row>
    <row r="53" spans="1:15" s="20" customFormat="1" ht="30" customHeight="1" x14ac:dyDescent="0.25">
      <c r="A53" s="176" t="s">
        <v>351</v>
      </c>
      <c r="B53" s="176" t="s">
        <v>351</v>
      </c>
      <c r="C53" s="197" t="s">
        <v>352</v>
      </c>
      <c r="D53" s="176" t="s">
        <v>361</v>
      </c>
      <c r="E53" s="344"/>
      <c r="F53" s="147"/>
      <c r="G53" s="147" t="s">
        <v>1405</v>
      </c>
      <c r="H53" s="322">
        <v>0.15</v>
      </c>
      <c r="I53" s="322">
        <v>0.3</v>
      </c>
      <c r="J53" s="328">
        <f t="shared" si="2"/>
        <v>0.22499999999999998</v>
      </c>
      <c r="K53" s="324" t="s">
        <v>50</v>
      </c>
      <c r="L53" s="325">
        <v>1</v>
      </c>
      <c r="M53" s="324" t="s">
        <v>48</v>
      </c>
      <c r="N53" s="329"/>
      <c r="O53" s="13"/>
    </row>
    <row r="54" spans="1:15" s="20" customFormat="1" ht="30" customHeight="1" x14ac:dyDescent="0.25">
      <c r="A54" s="176" t="s">
        <v>351</v>
      </c>
      <c r="B54" s="176" t="s">
        <v>351</v>
      </c>
      <c r="C54" s="197" t="s">
        <v>352</v>
      </c>
      <c r="D54" s="176" t="s">
        <v>362</v>
      </c>
      <c r="E54" s="341"/>
      <c r="F54" s="320"/>
      <c r="G54" s="147" t="s">
        <v>1406</v>
      </c>
      <c r="H54" s="322">
        <v>0.04</v>
      </c>
      <c r="I54" s="322">
        <v>0.02</v>
      </c>
      <c r="J54" s="323">
        <f t="shared" si="2"/>
        <v>0.03</v>
      </c>
      <c r="K54" s="324" t="s">
        <v>50</v>
      </c>
      <c r="L54" s="325">
        <v>1</v>
      </c>
      <c r="M54" s="324" t="s">
        <v>48</v>
      </c>
      <c r="N54" s="326" t="s">
        <v>1407</v>
      </c>
      <c r="O54" s="13"/>
    </row>
    <row r="55" spans="1:15" s="20" customFormat="1" ht="30" customHeight="1" x14ac:dyDescent="0.25">
      <c r="A55" s="176" t="s">
        <v>351</v>
      </c>
      <c r="B55" s="176" t="s">
        <v>351</v>
      </c>
      <c r="C55" s="197" t="s">
        <v>352</v>
      </c>
      <c r="D55" s="176" t="s">
        <v>363</v>
      </c>
      <c r="E55" s="344"/>
      <c r="F55" s="147"/>
      <c r="G55" s="147" t="s">
        <v>1408</v>
      </c>
      <c r="H55" s="322">
        <v>0.04</v>
      </c>
      <c r="I55" s="322">
        <v>0.08</v>
      </c>
      <c r="J55" s="328">
        <f t="shared" si="2"/>
        <v>0.06</v>
      </c>
      <c r="K55" s="324" t="s">
        <v>50</v>
      </c>
      <c r="L55" s="325">
        <v>1</v>
      </c>
      <c r="M55" s="324" t="s">
        <v>48</v>
      </c>
      <c r="N55" s="329" t="s">
        <v>947</v>
      </c>
      <c r="O55" s="13"/>
    </row>
    <row r="56" spans="1:15" s="20" customFormat="1" ht="15" customHeight="1" x14ac:dyDescent="0.25">
      <c r="A56" s="176" t="s">
        <v>351</v>
      </c>
      <c r="B56" s="176" t="s">
        <v>351</v>
      </c>
      <c r="C56" s="197" t="s">
        <v>352</v>
      </c>
      <c r="D56" s="176" t="s">
        <v>692</v>
      </c>
      <c r="E56" s="344"/>
      <c r="F56" s="147"/>
      <c r="G56" s="147" t="s">
        <v>465</v>
      </c>
      <c r="H56" s="322">
        <v>0.125</v>
      </c>
      <c r="I56" s="322">
        <v>0.25</v>
      </c>
      <c r="J56" s="328">
        <f t="shared" si="2"/>
        <v>0.1875</v>
      </c>
      <c r="K56" s="324" t="s">
        <v>50</v>
      </c>
      <c r="L56" s="325">
        <v>1</v>
      </c>
      <c r="M56" s="324" t="s">
        <v>48</v>
      </c>
      <c r="N56" s="329" t="s">
        <v>466</v>
      </c>
      <c r="O56" s="13"/>
    </row>
    <row r="57" spans="1:15" s="20" customFormat="1" ht="15" customHeight="1" x14ac:dyDescent="0.25">
      <c r="A57" s="176" t="s">
        <v>351</v>
      </c>
      <c r="B57" s="176" t="s">
        <v>351</v>
      </c>
      <c r="C57" s="197" t="s">
        <v>352</v>
      </c>
      <c r="D57" s="176" t="s">
        <v>693</v>
      </c>
      <c r="E57" s="344"/>
      <c r="F57" s="147"/>
      <c r="G57" s="147" t="s">
        <v>465</v>
      </c>
      <c r="H57" s="322">
        <v>0.5</v>
      </c>
      <c r="I57" s="322">
        <v>1</v>
      </c>
      <c r="J57" s="328">
        <f t="shared" si="2"/>
        <v>0.75</v>
      </c>
      <c r="K57" s="324" t="s">
        <v>50</v>
      </c>
      <c r="L57" s="325">
        <v>1</v>
      </c>
      <c r="M57" s="324" t="s">
        <v>48</v>
      </c>
      <c r="N57" s="329" t="s">
        <v>467</v>
      </c>
      <c r="O57" s="13"/>
    </row>
    <row r="58" spans="1:15" s="20" customFormat="1" ht="25" x14ac:dyDescent="0.25">
      <c r="A58" s="176" t="s">
        <v>351</v>
      </c>
      <c r="B58" s="176" t="s">
        <v>351</v>
      </c>
      <c r="C58" s="197" t="s">
        <v>352</v>
      </c>
      <c r="D58" s="176" t="s">
        <v>700</v>
      </c>
      <c r="E58" s="344"/>
      <c r="F58" s="147"/>
      <c r="G58" s="147" t="s">
        <v>448</v>
      </c>
      <c r="H58" s="322">
        <v>4</v>
      </c>
      <c r="I58" s="322">
        <v>6</v>
      </c>
      <c r="J58" s="323">
        <f t="shared" si="2"/>
        <v>5</v>
      </c>
      <c r="K58" s="324" t="s">
        <v>50</v>
      </c>
      <c r="L58" s="325">
        <v>8</v>
      </c>
      <c r="M58" s="324" t="s">
        <v>48</v>
      </c>
      <c r="N58" s="329" t="s">
        <v>925</v>
      </c>
      <c r="O58" s="34"/>
    </row>
    <row r="59" spans="1:15" ht="15" customHeight="1" x14ac:dyDescent="0.25">
      <c r="A59" s="176" t="s">
        <v>351</v>
      </c>
      <c r="B59" s="176" t="s">
        <v>351</v>
      </c>
      <c r="C59" s="197" t="s">
        <v>352</v>
      </c>
      <c r="D59" s="176" t="s">
        <v>701</v>
      </c>
      <c r="E59" s="344"/>
      <c r="F59" s="147"/>
      <c r="G59" s="147" t="s">
        <v>688</v>
      </c>
      <c r="H59" s="322">
        <v>0.125</v>
      </c>
      <c r="I59" s="322">
        <v>0.17</v>
      </c>
      <c r="J59" s="328">
        <f>(I59+H59)/2</f>
        <v>0.14750000000000002</v>
      </c>
      <c r="K59" s="324" t="s">
        <v>50</v>
      </c>
      <c r="L59" s="325">
        <v>1</v>
      </c>
      <c r="M59" s="324" t="s">
        <v>48</v>
      </c>
      <c r="N59" s="329" t="s">
        <v>689</v>
      </c>
      <c r="O59" s="13"/>
    </row>
    <row r="60" spans="1:15" s="20" customFormat="1" ht="15" customHeight="1" x14ac:dyDescent="0.25">
      <c r="A60" s="176" t="s">
        <v>351</v>
      </c>
      <c r="B60" s="176" t="s">
        <v>351</v>
      </c>
      <c r="C60" s="197" t="s">
        <v>352</v>
      </c>
      <c r="D60" s="176" t="s">
        <v>702</v>
      </c>
      <c r="E60" s="344"/>
      <c r="F60" s="147"/>
      <c r="G60" s="147" t="s">
        <v>468</v>
      </c>
      <c r="H60" s="322">
        <v>0.5</v>
      </c>
      <c r="I60" s="322">
        <v>1</v>
      </c>
      <c r="J60" s="328">
        <f>(I60+H60)/2</f>
        <v>0.75</v>
      </c>
      <c r="K60" s="324" t="s">
        <v>50</v>
      </c>
      <c r="L60" s="325">
        <v>1</v>
      </c>
      <c r="M60" s="324" t="s">
        <v>48</v>
      </c>
      <c r="N60" s="329"/>
      <c r="O60" s="13"/>
    </row>
    <row r="61" spans="1:15" s="20" customFormat="1" ht="15" customHeight="1" x14ac:dyDescent="0.25">
      <c r="A61" s="176" t="s">
        <v>351</v>
      </c>
      <c r="B61" s="176" t="s">
        <v>351</v>
      </c>
      <c r="C61" s="197" t="s">
        <v>352</v>
      </c>
      <c r="D61" s="176" t="s">
        <v>703</v>
      </c>
      <c r="E61" s="344"/>
      <c r="F61" s="147"/>
      <c r="G61" s="147" t="s">
        <v>469</v>
      </c>
      <c r="H61" s="322">
        <v>0.25</v>
      </c>
      <c r="I61" s="322">
        <v>0.5</v>
      </c>
      <c r="J61" s="328">
        <f>(I61+H61)/2</f>
        <v>0.375</v>
      </c>
      <c r="K61" s="324" t="s">
        <v>50</v>
      </c>
      <c r="L61" s="325">
        <v>1</v>
      </c>
      <c r="M61" s="324" t="s">
        <v>48</v>
      </c>
      <c r="N61" s="329"/>
      <c r="O61" s="13"/>
    </row>
    <row r="62" spans="1:15" s="20" customFormat="1" ht="15" customHeight="1" x14ac:dyDescent="0.25">
      <c r="A62" s="174" t="s">
        <v>351</v>
      </c>
      <c r="B62" s="174" t="s">
        <v>351</v>
      </c>
      <c r="C62" s="173" t="s">
        <v>354</v>
      </c>
      <c r="D62" s="327"/>
      <c r="E62" s="344"/>
      <c r="F62" s="147"/>
      <c r="G62" s="253" t="s">
        <v>433</v>
      </c>
      <c r="H62" s="322"/>
      <c r="I62" s="322"/>
      <c r="J62" s="348"/>
      <c r="K62" s="324"/>
      <c r="L62" s="325"/>
      <c r="M62" s="324"/>
      <c r="N62" s="329"/>
      <c r="O62" s="13"/>
    </row>
    <row r="63" spans="1:15" s="20" customFormat="1" ht="25" x14ac:dyDescent="0.25">
      <c r="A63" s="176" t="s">
        <v>351</v>
      </c>
      <c r="B63" s="176" t="s">
        <v>351</v>
      </c>
      <c r="C63" s="197" t="s">
        <v>354</v>
      </c>
      <c r="D63" s="176" t="s">
        <v>387</v>
      </c>
      <c r="E63" s="344"/>
      <c r="F63" s="147"/>
      <c r="G63" s="147" t="s">
        <v>432</v>
      </c>
      <c r="H63" s="322">
        <v>30</v>
      </c>
      <c r="I63" s="322">
        <v>40</v>
      </c>
      <c r="J63" s="323">
        <f t="shared" ref="J63" si="3">(I63+H63)/2</f>
        <v>35</v>
      </c>
      <c r="K63" s="324" t="s">
        <v>926</v>
      </c>
      <c r="L63" s="325">
        <v>1</v>
      </c>
      <c r="M63" s="324" t="s">
        <v>48</v>
      </c>
      <c r="N63" s="329" t="s">
        <v>927</v>
      </c>
      <c r="O63" s="13"/>
    </row>
    <row r="64" spans="1:15" s="20" customFormat="1" ht="15" customHeight="1" x14ac:dyDescent="0.25">
      <c r="A64" s="176" t="s">
        <v>351</v>
      </c>
      <c r="B64" s="176" t="s">
        <v>351</v>
      </c>
      <c r="C64" s="197" t="s">
        <v>354</v>
      </c>
      <c r="D64" s="176" t="s">
        <v>350</v>
      </c>
      <c r="E64" s="344"/>
      <c r="F64" s="147"/>
      <c r="G64" s="147" t="s">
        <v>470</v>
      </c>
      <c r="H64" s="322">
        <v>8</v>
      </c>
      <c r="I64" s="322">
        <v>12</v>
      </c>
      <c r="J64" s="328">
        <f>(I64+H64)/2</f>
        <v>10</v>
      </c>
      <c r="K64" s="324" t="s">
        <v>346</v>
      </c>
      <c r="L64" s="325">
        <v>1</v>
      </c>
      <c r="M64" s="324" t="s">
        <v>48</v>
      </c>
      <c r="N64" s="329" t="s">
        <v>471</v>
      </c>
      <c r="O64" s="13"/>
    </row>
    <row r="65" spans="1:15" s="20" customFormat="1" ht="15" customHeight="1" x14ac:dyDescent="0.25">
      <c r="A65" s="176" t="s">
        <v>351</v>
      </c>
      <c r="B65" s="176" t="s">
        <v>351</v>
      </c>
      <c r="C65" s="197" t="s">
        <v>354</v>
      </c>
      <c r="D65" s="176" t="s">
        <v>351</v>
      </c>
      <c r="E65" s="344"/>
      <c r="F65" s="147"/>
      <c r="G65" s="147" t="s">
        <v>472</v>
      </c>
      <c r="H65" s="322">
        <v>50</v>
      </c>
      <c r="I65" s="322">
        <v>100</v>
      </c>
      <c r="J65" s="328">
        <f>(I65+H65)/2</f>
        <v>75</v>
      </c>
      <c r="K65" s="324" t="s">
        <v>346</v>
      </c>
      <c r="L65" s="325">
        <v>1</v>
      </c>
      <c r="M65" s="324" t="s">
        <v>48</v>
      </c>
      <c r="N65" s="329"/>
      <c r="O65" s="13"/>
    </row>
    <row r="66" spans="1:15" s="20" customFormat="1" ht="15" customHeight="1" x14ac:dyDescent="0.25">
      <c r="A66" s="174" t="s">
        <v>351</v>
      </c>
      <c r="B66" s="174" t="s">
        <v>351</v>
      </c>
      <c r="C66" s="173" t="s">
        <v>356</v>
      </c>
      <c r="D66" s="344"/>
      <c r="E66" s="344"/>
      <c r="F66" s="147"/>
      <c r="G66" s="253" t="s">
        <v>527</v>
      </c>
      <c r="H66" s="322"/>
      <c r="I66" s="322"/>
      <c r="J66" s="348"/>
      <c r="K66" s="324"/>
      <c r="L66" s="325"/>
      <c r="M66" s="324"/>
      <c r="N66" s="329"/>
      <c r="O66" s="13"/>
    </row>
    <row r="67" spans="1:15" s="50" customFormat="1" ht="15" customHeight="1" x14ac:dyDescent="0.25">
      <c r="A67" s="176" t="s">
        <v>351</v>
      </c>
      <c r="B67" s="176" t="s">
        <v>351</v>
      </c>
      <c r="C67" s="197" t="s">
        <v>356</v>
      </c>
      <c r="D67" s="176" t="s">
        <v>387</v>
      </c>
      <c r="E67" s="344"/>
      <c r="F67" s="147"/>
      <c r="G67" s="147" t="s">
        <v>473</v>
      </c>
      <c r="H67" s="322">
        <v>0.33</v>
      </c>
      <c r="I67" s="322">
        <v>0.5</v>
      </c>
      <c r="J67" s="328">
        <f>(I67+H67)/2</f>
        <v>0.41500000000000004</v>
      </c>
      <c r="K67" s="324" t="s">
        <v>50</v>
      </c>
      <c r="L67" s="325">
        <v>1</v>
      </c>
      <c r="M67" s="324" t="s">
        <v>48</v>
      </c>
      <c r="N67" s="329" t="s">
        <v>474</v>
      </c>
      <c r="O67" s="13"/>
    </row>
    <row r="68" spans="1:15" s="20" customFormat="1" ht="37.5" x14ac:dyDescent="0.25">
      <c r="A68" s="176" t="s">
        <v>351</v>
      </c>
      <c r="B68" s="176" t="s">
        <v>351</v>
      </c>
      <c r="C68" s="197" t="s">
        <v>356</v>
      </c>
      <c r="D68" s="176" t="s">
        <v>350</v>
      </c>
      <c r="E68" s="344"/>
      <c r="F68" s="147"/>
      <c r="G68" s="147" t="s">
        <v>431</v>
      </c>
      <c r="H68" s="322">
        <v>1</v>
      </c>
      <c r="I68" s="322">
        <v>2</v>
      </c>
      <c r="J68" s="323">
        <f t="shared" ref="J68:J77" si="4">(I68+H68)/2</f>
        <v>1.5</v>
      </c>
      <c r="K68" s="324" t="s">
        <v>50</v>
      </c>
      <c r="L68" s="325">
        <v>1</v>
      </c>
      <c r="M68" s="324" t="s">
        <v>48</v>
      </c>
      <c r="N68" s="329" t="s">
        <v>928</v>
      </c>
      <c r="O68" s="13"/>
    </row>
    <row r="69" spans="1:15" s="36" customFormat="1" ht="15" x14ac:dyDescent="0.35">
      <c r="A69" s="174" t="s">
        <v>351</v>
      </c>
      <c r="B69" s="174" t="s">
        <v>351</v>
      </c>
      <c r="C69" s="173" t="s">
        <v>359</v>
      </c>
      <c r="D69" s="344"/>
      <c r="E69" s="341"/>
      <c r="F69" s="320"/>
      <c r="G69" s="253" t="s">
        <v>596</v>
      </c>
      <c r="H69" s="322"/>
      <c r="I69" s="322"/>
      <c r="J69" s="323"/>
      <c r="K69" s="351"/>
      <c r="L69" s="325"/>
      <c r="M69" s="324"/>
      <c r="N69" s="326"/>
      <c r="O69" s="13"/>
    </row>
    <row r="70" spans="1:15" s="36" customFormat="1" ht="30" customHeight="1" x14ac:dyDescent="0.35">
      <c r="A70" s="176" t="s">
        <v>351</v>
      </c>
      <c r="B70" s="176" t="s">
        <v>351</v>
      </c>
      <c r="C70" s="197" t="s">
        <v>359</v>
      </c>
      <c r="D70" s="176" t="s">
        <v>387</v>
      </c>
      <c r="E70" s="341"/>
      <c r="F70" s="320"/>
      <c r="G70" s="320" t="s">
        <v>682</v>
      </c>
      <c r="H70" s="335">
        <v>0.4</v>
      </c>
      <c r="I70" s="335">
        <v>0.6</v>
      </c>
      <c r="J70" s="323">
        <f t="shared" si="4"/>
        <v>0.5</v>
      </c>
      <c r="K70" s="331" t="s">
        <v>50</v>
      </c>
      <c r="L70" s="325">
        <v>1</v>
      </c>
      <c r="M70" s="352" t="s">
        <v>48</v>
      </c>
      <c r="N70" s="326" t="s">
        <v>353</v>
      </c>
      <c r="O70" s="13"/>
    </row>
    <row r="71" spans="1:15" s="36" customFormat="1" ht="30" customHeight="1" x14ac:dyDescent="0.35">
      <c r="A71" s="176" t="s">
        <v>351</v>
      </c>
      <c r="B71" s="176" t="s">
        <v>351</v>
      </c>
      <c r="C71" s="197" t="s">
        <v>359</v>
      </c>
      <c r="D71" s="176" t="s">
        <v>350</v>
      </c>
      <c r="E71" s="341"/>
      <c r="F71" s="320"/>
      <c r="G71" s="320" t="s">
        <v>683</v>
      </c>
      <c r="H71" s="335">
        <v>0.8</v>
      </c>
      <c r="I71" s="335">
        <v>1.2</v>
      </c>
      <c r="J71" s="323">
        <f t="shared" si="4"/>
        <v>1</v>
      </c>
      <c r="K71" s="324" t="s">
        <v>49</v>
      </c>
      <c r="L71" s="325">
        <v>1</v>
      </c>
      <c r="M71" s="324" t="s">
        <v>48</v>
      </c>
      <c r="N71" s="326" t="s">
        <v>355</v>
      </c>
      <c r="O71" s="13"/>
    </row>
    <row r="72" spans="1:15" s="36" customFormat="1" ht="15" customHeight="1" x14ac:dyDescent="0.35">
      <c r="A72" s="176" t="s">
        <v>351</v>
      </c>
      <c r="B72" s="176" t="s">
        <v>351</v>
      </c>
      <c r="C72" s="197" t="s">
        <v>359</v>
      </c>
      <c r="D72" s="176" t="s">
        <v>351</v>
      </c>
      <c r="E72" s="341"/>
      <c r="F72" s="320"/>
      <c r="G72" s="320" t="s">
        <v>357</v>
      </c>
      <c r="H72" s="335">
        <v>2</v>
      </c>
      <c r="I72" s="335">
        <v>3</v>
      </c>
      <c r="J72" s="323">
        <f t="shared" si="4"/>
        <v>2.5</v>
      </c>
      <c r="K72" s="324" t="s">
        <v>50</v>
      </c>
      <c r="L72" s="325">
        <v>1</v>
      </c>
      <c r="M72" s="324" t="s">
        <v>48</v>
      </c>
      <c r="N72" s="326" t="s">
        <v>523</v>
      </c>
      <c r="O72" s="13"/>
    </row>
    <row r="73" spans="1:15" s="36" customFormat="1" ht="15" customHeight="1" x14ac:dyDescent="0.35">
      <c r="A73" s="176" t="s">
        <v>351</v>
      </c>
      <c r="B73" s="176" t="s">
        <v>351</v>
      </c>
      <c r="C73" s="197" t="s">
        <v>359</v>
      </c>
      <c r="D73" s="176" t="s">
        <v>352</v>
      </c>
      <c r="E73" s="341"/>
      <c r="F73" s="320"/>
      <c r="G73" s="258" t="s">
        <v>598</v>
      </c>
      <c r="H73" s="335">
        <v>0.3</v>
      </c>
      <c r="I73" s="335">
        <v>0.5</v>
      </c>
      <c r="J73" s="323">
        <f t="shared" si="4"/>
        <v>0.4</v>
      </c>
      <c r="K73" s="324" t="s">
        <v>50</v>
      </c>
      <c r="L73" s="325">
        <v>1</v>
      </c>
      <c r="M73" s="324" t="s">
        <v>48</v>
      </c>
      <c r="N73" s="326" t="s">
        <v>597</v>
      </c>
      <c r="O73" s="13"/>
    </row>
    <row r="74" spans="1:15" s="36" customFormat="1" ht="15" customHeight="1" x14ac:dyDescent="0.35">
      <c r="A74" s="176" t="s">
        <v>351</v>
      </c>
      <c r="B74" s="176" t="s">
        <v>351</v>
      </c>
      <c r="C74" s="197" t="s">
        <v>359</v>
      </c>
      <c r="D74" s="176" t="s">
        <v>354</v>
      </c>
      <c r="E74" s="341"/>
      <c r="F74" s="320"/>
      <c r="G74" s="258" t="s">
        <v>594</v>
      </c>
      <c r="H74" s="335">
        <v>0.8</v>
      </c>
      <c r="I74" s="335">
        <v>1.2</v>
      </c>
      <c r="J74" s="323">
        <f t="shared" si="4"/>
        <v>1</v>
      </c>
      <c r="K74" s="324" t="s">
        <v>50</v>
      </c>
      <c r="L74" s="325">
        <v>1</v>
      </c>
      <c r="M74" s="324" t="s">
        <v>48</v>
      </c>
      <c r="N74" s="326" t="s">
        <v>595</v>
      </c>
      <c r="O74" s="13"/>
    </row>
    <row r="75" spans="1:15" s="36" customFormat="1" ht="15" customHeight="1" x14ac:dyDescent="0.35">
      <c r="A75" s="176" t="s">
        <v>351</v>
      </c>
      <c r="B75" s="176" t="s">
        <v>351</v>
      </c>
      <c r="C75" s="197" t="s">
        <v>359</v>
      </c>
      <c r="D75" s="176" t="s">
        <v>356</v>
      </c>
      <c r="E75" s="341"/>
      <c r="F75" s="320"/>
      <c r="G75" s="258" t="s">
        <v>599</v>
      </c>
      <c r="H75" s="335">
        <v>0.4</v>
      </c>
      <c r="I75" s="335">
        <v>0.6</v>
      </c>
      <c r="J75" s="323">
        <f t="shared" si="4"/>
        <v>0.5</v>
      </c>
      <c r="K75" s="324" t="s">
        <v>50</v>
      </c>
      <c r="L75" s="325">
        <v>1</v>
      </c>
      <c r="M75" s="324" t="s">
        <v>48</v>
      </c>
      <c r="N75" s="326" t="s">
        <v>595</v>
      </c>
      <c r="O75" s="13"/>
    </row>
    <row r="76" spans="1:15" s="36" customFormat="1" ht="22.5" customHeight="1" x14ac:dyDescent="0.35">
      <c r="A76" s="176" t="s">
        <v>351</v>
      </c>
      <c r="B76" s="176" t="s">
        <v>351</v>
      </c>
      <c r="C76" s="197" t="s">
        <v>359</v>
      </c>
      <c r="D76" s="176" t="s">
        <v>359</v>
      </c>
      <c r="E76" s="341"/>
      <c r="F76" s="320"/>
      <c r="G76" s="258" t="s">
        <v>684</v>
      </c>
      <c r="H76" s="335">
        <v>0.25</v>
      </c>
      <c r="I76" s="335">
        <v>0.5</v>
      </c>
      <c r="J76" s="323">
        <f t="shared" si="4"/>
        <v>0.375</v>
      </c>
      <c r="K76" s="324" t="s">
        <v>50</v>
      </c>
      <c r="L76" s="325">
        <v>1</v>
      </c>
      <c r="M76" s="324" t="s">
        <v>48</v>
      </c>
      <c r="N76" s="326" t="s">
        <v>364</v>
      </c>
      <c r="O76" s="13"/>
    </row>
    <row r="77" spans="1:15" s="36" customFormat="1" ht="15" customHeight="1" x14ac:dyDescent="0.35">
      <c r="A77" s="176" t="s">
        <v>351</v>
      </c>
      <c r="B77" s="176" t="s">
        <v>351</v>
      </c>
      <c r="C77" s="197" t="s">
        <v>359</v>
      </c>
      <c r="D77" s="176" t="s">
        <v>360</v>
      </c>
      <c r="E77" s="341"/>
      <c r="F77" s="320"/>
      <c r="G77" s="258" t="s">
        <v>685</v>
      </c>
      <c r="H77" s="322">
        <v>0.1</v>
      </c>
      <c r="I77" s="322">
        <v>0.25</v>
      </c>
      <c r="J77" s="323">
        <f t="shared" si="4"/>
        <v>0.17499999999999999</v>
      </c>
      <c r="K77" s="324" t="s">
        <v>50</v>
      </c>
      <c r="L77" s="325">
        <v>1</v>
      </c>
      <c r="M77" s="324" t="s">
        <v>48</v>
      </c>
      <c r="N77" s="326"/>
      <c r="O77" s="13"/>
    </row>
    <row r="78" spans="1:15" s="36" customFormat="1" ht="15" customHeight="1" x14ac:dyDescent="0.35">
      <c r="A78" s="174" t="s">
        <v>351</v>
      </c>
      <c r="B78" s="174" t="s">
        <v>351</v>
      </c>
      <c r="C78" s="173" t="s">
        <v>360</v>
      </c>
      <c r="D78" s="344"/>
      <c r="E78" s="341"/>
      <c r="F78" s="320"/>
      <c r="G78" s="340" t="s">
        <v>358</v>
      </c>
      <c r="H78" s="322"/>
      <c r="I78" s="322"/>
      <c r="J78" s="323"/>
      <c r="K78" s="324"/>
      <c r="L78" s="325"/>
      <c r="M78" s="324"/>
      <c r="N78" s="326"/>
      <c r="O78" s="13"/>
    </row>
    <row r="79" spans="1:15" s="36" customFormat="1" ht="15" customHeight="1" x14ac:dyDescent="0.35">
      <c r="A79" s="176" t="s">
        <v>351</v>
      </c>
      <c r="B79" s="176" t="s">
        <v>351</v>
      </c>
      <c r="C79" s="197" t="s">
        <v>360</v>
      </c>
      <c r="D79" s="176" t="s">
        <v>387</v>
      </c>
      <c r="E79" s="344"/>
      <c r="F79" s="147"/>
      <c r="G79" s="258" t="s">
        <v>890</v>
      </c>
      <c r="H79" s="322">
        <v>2</v>
      </c>
      <c r="I79" s="322">
        <v>4</v>
      </c>
      <c r="J79" s="328">
        <f t="shared" ref="J79:J82" si="5">(I79+H79)/2</f>
        <v>3</v>
      </c>
      <c r="K79" s="324" t="s">
        <v>49</v>
      </c>
      <c r="L79" s="325">
        <v>1</v>
      </c>
      <c r="M79" s="324" t="s">
        <v>48</v>
      </c>
      <c r="N79" s="329" t="s">
        <v>525</v>
      </c>
      <c r="O79" s="13"/>
    </row>
    <row r="80" spans="1:15" s="36" customFormat="1" ht="45" customHeight="1" x14ac:dyDescent="0.35">
      <c r="A80" s="176" t="s">
        <v>351</v>
      </c>
      <c r="B80" s="176" t="s">
        <v>351</v>
      </c>
      <c r="C80" s="197" t="s">
        <v>360</v>
      </c>
      <c r="D80" s="176" t="s">
        <v>350</v>
      </c>
      <c r="E80" s="341"/>
      <c r="F80" s="320"/>
      <c r="G80" s="258" t="s">
        <v>1105</v>
      </c>
      <c r="H80" s="335">
        <v>20</v>
      </c>
      <c r="I80" s="335">
        <v>40</v>
      </c>
      <c r="J80" s="323">
        <f t="shared" si="5"/>
        <v>30</v>
      </c>
      <c r="K80" s="331" t="s">
        <v>215</v>
      </c>
      <c r="L80" s="325">
        <v>1</v>
      </c>
      <c r="M80" s="324" t="s">
        <v>48</v>
      </c>
      <c r="N80" s="326" t="s">
        <v>524</v>
      </c>
      <c r="O80" s="13"/>
    </row>
    <row r="81" spans="1:15" s="36" customFormat="1" ht="30" customHeight="1" x14ac:dyDescent="0.35">
      <c r="A81" s="176" t="s">
        <v>351</v>
      </c>
      <c r="B81" s="176" t="s">
        <v>351</v>
      </c>
      <c r="C81" s="197" t="s">
        <v>360</v>
      </c>
      <c r="D81" s="176" t="s">
        <v>351</v>
      </c>
      <c r="E81" s="341"/>
      <c r="F81" s="320"/>
      <c r="G81" s="258" t="s">
        <v>1106</v>
      </c>
      <c r="H81" s="335">
        <v>15</v>
      </c>
      <c r="I81" s="335">
        <v>30</v>
      </c>
      <c r="J81" s="323">
        <f t="shared" si="5"/>
        <v>22.5</v>
      </c>
      <c r="K81" s="331" t="s">
        <v>215</v>
      </c>
      <c r="L81" s="325">
        <v>1</v>
      </c>
      <c r="M81" s="324" t="s">
        <v>48</v>
      </c>
      <c r="N81" s="326"/>
      <c r="O81" s="13"/>
    </row>
    <row r="82" spans="1:15" s="36" customFormat="1" ht="30" customHeight="1" x14ac:dyDescent="0.35">
      <c r="A82" s="176" t="s">
        <v>351</v>
      </c>
      <c r="B82" s="176" t="s">
        <v>351</v>
      </c>
      <c r="C82" s="197" t="s">
        <v>360</v>
      </c>
      <c r="D82" s="176" t="s">
        <v>352</v>
      </c>
      <c r="E82" s="341"/>
      <c r="F82" s="320"/>
      <c r="G82" s="258" t="s">
        <v>1107</v>
      </c>
      <c r="H82" s="335">
        <v>10</v>
      </c>
      <c r="I82" s="335">
        <v>20</v>
      </c>
      <c r="J82" s="323">
        <f t="shared" si="5"/>
        <v>15</v>
      </c>
      <c r="K82" s="331" t="s">
        <v>215</v>
      </c>
      <c r="L82" s="325">
        <v>1</v>
      </c>
      <c r="M82" s="324" t="s">
        <v>48</v>
      </c>
      <c r="N82" s="326"/>
      <c r="O82" s="13"/>
    </row>
    <row r="83" spans="1:15" s="36" customFormat="1" ht="15" customHeight="1" x14ac:dyDescent="0.35">
      <c r="A83" s="353" t="s">
        <v>351</v>
      </c>
      <c r="B83" s="353" t="s">
        <v>351</v>
      </c>
      <c r="C83" s="354" t="s">
        <v>361</v>
      </c>
      <c r="D83" s="333"/>
      <c r="E83" s="333"/>
      <c r="F83" s="334"/>
      <c r="G83" s="355" t="s">
        <v>449</v>
      </c>
      <c r="H83" s="335"/>
      <c r="I83" s="335"/>
      <c r="J83" s="336"/>
      <c r="K83" s="338"/>
      <c r="L83" s="337"/>
      <c r="M83" s="338"/>
      <c r="N83" s="339"/>
      <c r="O83" s="13"/>
    </row>
    <row r="84" spans="1:15" s="36" customFormat="1" ht="15" customHeight="1" x14ac:dyDescent="0.35">
      <c r="A84" s="176" t="s">
        <v>351</v>
      </c>
      <c r="B84" s="176" t="s">
        <v>351</v>
      </c>
      <c r="C84" s="197" t="s">
        <v>361</v>
      </c>
      <c r="D84" s="176" t="s">
        <v>387</v>
      </c>
      <c r="E84" s="341"/>
      <c r="F84" s="320"/>
      <c r="G84" s="258" t="s">
        <v>459</v>
      </c>
      <c r="H84" s="322">
        <v>1.5</v>
      </c>
      <c r="I84" s="322">
        <v>2</v>
      </c>
      <c r="J84" s="323">
        <f>(I84+H84)/2</f>
        <v>1.75</v>
      </c>
      <c r="K84" s="350" t="s">
        <v>215</v>
      </c>
      <c r="L84" s="332">
        <v>1</v>
      </c>
      <c r="M84" s="324" t="s">
        <v>48</v>
      </c>
      <c r="N84" s="326" t="s">
        <v>460</v>
      </c>
      <c r="O84" s="13"/>
    </row>
    <row r="85" spans="1:15" ht="15" customHeight="1" x14ac:dyDescent="0.25">
      <c r="A85" s="176" t="s">
        <v>351</v>
      </c>
      <c r="B85" s="176" t="s">
        <v>351</v>
      </c>
      <c r="C85" s="197" t="s">
        <v>361</v>
      </c>
      <c r="D85" s="176" t="s">
        <v>350</v>
      </c>
      <c r="E85" s="341"/>
      <c r="F85" s="320"/>
      <c r="G85" s="147" t="s">
        <v>686</v>
      </c>
      <c r="H85" s="322">
        <v>1</v>
      </c>
      <c r="I85" s="322">
        <v>2</v>
      </c>
      <c r="J85" s="323">
        <f>(I85+H85)/2</f>
        <v>1.5</v>
      </c>
      <c r="K85" s="350" t="s">
        <v>215</v>
      </c>
      <c r="L85" s="332">
        <v>1</v>
      </c>
      <c r="M85" s="324" t="s">
        <v>48</v>
      </c>
      <c r="N85" s="326" t="s">
        <v>460</v>
      </c>
      <c r="O85" s="13"/>
    </row>
    <row r="86" spans="1:15" ht="15" customHeight="1" x14ac:dyDescent="0.25">
      <c r="A86" s="176" t="s">
        <v>351</v>
      </c>
      <c r="B86" s="176" t="s">
        <v>351</v>
      </c>
      <c r="C86" s="197" t="s">
        <v>361</v>
      </c>
      <c r="D86" s="176" t="s">
        <v>351</v>
      </c>
      <c r="E86" s="341"/>
      <c r="F86" s="320"/>
      <c r="G86" s="258" t="s">
        <v>687</v>
      </c>
      <c r="H86" s="322">
        <v>1</v>
      </c>
      <c r="I86" s="322">
        <v>2</v>
      </c>
      <c r="J86" s="323">
        <f>(I86+H86)/2</f>
        <v>1.5</v>
      </c>
      <c r="K86" s="350" t="s">
        <v>215</v>
      </c>
      <c r="L86" s="332">
        <v>1</v>
      </c>
      <c r="M86" s="324" t="s">
        <v>48</v>
      </c>
      <c r="N86" s="326" t="s">
        <v>460</v>
      </c>
      <c r="O86" s="13"/>
    </row>
    <row r="87" spans="1:15" ht="15" customHeight="1" x14ac:dyDescent="0.25">
      <c r="A87" s="158"/>
      <c r="B87" s="158"/>
      <c r="C87" s="158"/>
      <c r="D87" s="158"/>
      <c r="E87" s="159"/>
      <c r="F87" s="160"/>
      <c r="G87" s="161"/>
      <c r="H87" s="230"/>
      <c r="I87" s="230"/>
      <c r="J87" s="230"/>
      <c r="K87" s="231"/>
      <c r="L87" s="165"/>
      <c r="M87" s="166"/>
      <c r="N87" s="342"/>
      <c r="O87" s="13"/>
    </row>
    <row r="88" spans="1:15" ht="15" customHeight="1" x14ac:dyDescent="0.25">
      <c r="A88" s="174" t="s">
        <v>351</v>
      </c>
      <c r="B88" s="174" t="s">
        <v>352</v>
      </c>
      <c r="C88" s="174"/>
      <c r="D88" s="344"/>
      <c r="E88" s="341"/>
      <c r="F88" s="320"/>
      <c r="G88" s="253" t="s">
        <v>1101</v>
      </c>
      <c r="H88" s="322"/>
      <c r="I88" s="322"/>
      <c r="J88" s="323"/>
      <c r="K88" s="324"/>
      <c r="L88" s="325"/>
      <c r="M88" s="324"/>
      <c r="N88" s="326"/>
      <c r="O88" s="13"/>
    </row>
    <row r="89" spans="1:15" ht="15" customHeight="1" x14ac:dyDescent="0.25">
      <c r="A89" s="174" t="s">
        <v>351</v>
      </c>
      <c r="B89" s="174" t="s">
        <v>352</v>
      </c>
      <c r="C89" s="174" t="s">
        <v>387</v>
      </c>
      <c r="D89" s="344"/>
      <c r="E89" s="341"/>
      <c r="F89" s="320"/>
      <c r="G89" s="253" t="s">
        <v>230</v>
      </c>
      <c r="H89" s="322"/>
      <c r="I89" s="322"/>
      <c r="J89" s="323"/>
      <c r="K89" s="324"/>
      <c r="L89" s="325"/>
      <c r="M89" s="324"/>
      <c r="N89" s="326"/>
      <c r="O89" s="13"/>
    </row>
    <row r="90" spans="1:15" ht="30" customHeight="1" x14ac:dyDescent="0.25">
      <c r="A90" s="176" t="s">
        <v>351</v>
      </c>
      <c r="B90" s="176" t="s">
        <v>352</v>
      </c>
      <c r="C90" s="176" t="s">
        <v>387</v>
      </c>
      <c r="D90" s="176" t="s">
        <v>387</v>
      </c>
      <c r="E90" s="341"/>
      <c r="F90" s="320"/>
      <c r="G90" s="147" t="s">
        <v>231</v>
      </c>
      <c r="H90" s="335">
        <v>20</v>
      </c>
      <c r="I90" s="335">
        <v>30</v>
      </c>
      <c r="J90" s="336">
        <f>(I90+H90)/2</f>
        <v>25</v>
      </c>
      <c r="K90" s="331" t="s">
        <v>215</v>
      </c>
      <c r="L90" s="337">
        <v>1</v>
      </c>
      <c r="M90" s="338" t="s">
        <v>48</v>
      </c>
      <c r="N90" s="326" t="s">
        <v>891</v>
      </c>
      <c r="O90" s="13"/>
    </row>
    <row r="91" spans="1:15" ht="15" customHeight="1" x14ac:dyDescent="0.25">
      <c r="A91" s="176" t="s">
        <v>351</v>
      </c>
      <c r="B91" s="176" t="s">
        <v>352</v>
      </c>
      <c r="C91" s="176" t="s">
        <v>387</v>
      </c>
      <c r="D91" s="176" t="s">
        <v>350</v>
      </c>
      <c r="E91" s="341"/>
      <c r="F91" s="320"/>
      <c r="G91" s="147" t="s">
        <v>232</v>
      </c>
      <c r="H91" s="356">
        <v>5</v>
      </c>
      <c r="I91" s="356">
        <v>6</v>
      </c>
      <c r="J91" s="323">
        <f>(I91+H91)/2</f>
        <v>5.5</v>
      </c>
      <c r="K91" s="331" t="s">
        <v>215</v>
      </c>
      <c r="L91" s="332">
        <v>1</v>
      </c>
      <c r="M91" s="324" t="s">
        <v>48</v>
      </c>
      <c r="N91" s="357" t="s">
        <v>1279</v>
      </c>
      <c r="O91" s="13"/>
    </row>
    <row r="92" spans="1:15" ht="62.5" x14ac:dyDescent="0.25">
      <c r="A92" s="176" t="s">
        <v>351</v>
      </c>
      <c r="B92" s="176" t="s">
        <v>352</v>
      </c>
      <c r="C92" s="176" t="s">
        <v>387</v>
      </c>
      <c r="D92" s="176" t="s">
        <v>351</v>
      </c>
      <c r="E92" s="341"/>
      <c r="F92" s="320"/>
      <c r="G92" s="147" t="s">
        <v>233</v>
      </c>
      <c r="H92" s="330">
        <v>1</v>
      </c>
      <c r="I92" s="330">
        <v>1.5</v>
      </c>
      <c r="J92" s="323">
        <f>(I92+H92)/2</f>
        <v>1.25</v>
      </c>
      <c r="K92" s="324" t="s">
        <v>96</v>
      </c>
      <c r="L92" s="332">
        <v>1</v>
      </c>
      <c r="M92" s="324" t="s">
        <v>48</v>
      </c>
      <c r="N92" s="329" t="s">
        <v>1409</v>
      </c>
      <c r="O92" s="13"/>
    </row>
    <row r="93" spans="1:15" ht="15" customHeight="1" x14ac:dyDescent="0.25">
      <c r="A93" s="176" t="s">
        <v>351</v>
      </c>
      <c r="B93" s="176" t="s">
        <v>352</v>
      </c>
      <c r="C93" s="176" t="s">
        <v>387</v>
      </c>
      <c r="D93" s="176" t="s">
        <v>352</v>
      </c>
      <c r="E93" s="341"/>
      <c r="F93" s="320"/>
      <c r="G93" s="147" t="s">
        <v>5</v>
      </c>
      <c r="H93" s="330">
        <v>30</v>
      </c>
      <c r="I93" s="330">
        <v>60</v>
      </c>
      <c r="J93" s="323">
        <f>(I93+H93)/2</f>
        <v>45</v>
      </c>
      <c r="K93" s="331" t="s">
        <v>346</v>
      </c>
      <c r="L93" s="332">
        <v>1</v>
      </c>
      <c r="M93" s="324" t="s">
        <v>48</v>
      </c>
      <c r="N93" s="326" t="s">
        <v>1410</v>
      </c>
      <c r="O93" s="13"/>
    </row>
    <row r="94" spans="1:15" ht="15" customHeight="1" x14ac:dyDescent="0.25">
      <c r="A94" s="176" t="s">
        <v>351</v>
      </c>
      <c r="B94" s="176" t="s">
        <v>352</v>
      </c>
      <c r="C94" s="176" t="s">
        <v>387</v>
      </c>
      <c r="D94" s="176" t="s">
        <v>354</v>
      </c>
      <c r="E94" s="341"/>
      <c r="F94" s="320"/>
      <c r="G94" s="147" t="s">
        <v>373</v>
      </c>
      <c r="H94" s="330">
        <v>8</v>
      </c>
      <c r="I94" s="330">
        <v>12</v>
      </c>
      <c r="J94" s="323">
        <f>(I94+H94)/2</f>
        <v>10</v>
      </c>
      <c r="K94" s="331" t="s">
        <v>215</v>
      </c>
      <c r="L94" s="332">
        <v>1</v>
      </c>
      <c r="M94" s="324" t="s">
        <v>48</v>
      </c>
      <c r="N94" s="326" t="s">
        <v>374</v>
      </c>
      <c r="O94" s="13"/>
    </row>
    <row r="95" spans="1:15" ht="15" customHeight="1" x14ac:dyDescent="0.25">
      <c r="A95" s="173" t="s">
        <v>351</v>
      </c>
      <c r="B95" s="173" t="s">
        <v>352</v>
      </c>
      <c r="C95" s="173" t="s">
        <v>350</v>
      </c>
      <c r="D95" s="358"/>
      <c r="E95" s="358"/>
      <c r="F95" s="152"/>
      <c r="G95" s="321" t="s">
        <v>1280</v>
      </c>
      <c r="H95" s="359"/>
      <c r="I95" s="359"/>
      <c r="J95" s="360"/>
      <c r="K95" s="352"/>
      <c r="L95" s="361"/>
      <c r="M95" s="352"/>
      <c r="N95" s="362"/>
      <c r="O95" s="13"/>
    </row>
    <row r="96" spans="1:15" ht="25" x14ac:dyDescent="0.25">
      <c r="A96" s="197" t="s">
        <v>351</v>
      </c>
      <c r="B96" s="197" t="s">
        <v>352</v>
      </c>
      <c r="C96" s="197" t="s">
        <v>350</v>
      </c>
      <c r="D96" s="197" t="s">
        <v>387</v>
      </c>
      <c r="E96" s="358"/>
      <c r="F96" s="152"/>
      <c r="G96" s="152" t="s">
        <v>1281</v>
      </c>
      <c r="H96" s="359">
        <v>3</v>
      </c>
      <c r="I96" s="359">
        <v>5</v>
      </c>
      <c r="J96" s="360">
        <f>(I96+H96)/2</f>
        <v>4</v>
      </c>
      <c r="K96" s="352" t="s">
        <v>215</v>
      </c>
      <c r="L96" s="361">
        <v>1</v>
      </c>
      <c r="M96" s="352" t="s">
        <v>48</v>
      </c>
      <c r="N96" s="362" t="s">
        <v>1282</v>
      </c>
      <c r="O96" s="13"/>
    </row>
    <row r="97" spans="1:15" ht="15" customHeight="1" x14ac:dyDescent="0.25">
      <c r="A97" s="197" t="s">
        <v>351</v>
      </c>
      <c r="B97" s="197" t="s">
        <v>352</v>
      </c>
      <c r="C97" s="197" t="s">
        <v>350</v>
      </c>
      <c r="D97" s="197" t="s">
        <v>350</v>
      </c>
      <c r="E97" s="358"/>
      <c r="F97" s="152"/>
      <c r="G97" s="152" t="s">
        <v>232</v>
      </c>
      <c r="H97" s="359">
        <v>4</v>
      </c>
      <c r="I97" s="359">
        <v>5</v>
      </c>
      <c r="J97" s="360">
        <f>(I97+H97)/2</f>
        <v>4.5</v>
      </c>
      <c r="K97" s="352" t="s">
        <v>215</v>
      </c>
      <c r="L97" s="361">
        <v>1</v>
      </c>
      <c r="M97" s="352" t="s">
        <v>48</v>
      </c>
      <c r="N97" s="362" t="s">
        <v>1279</v>
      </c>
      <c r="O97" s="13"/>
    </row>
    <row r="98" spans="1:15" ht="15" customHeight="1" x14ac:dyDescent="0.25">
      <c r="A98" s="197" t="s">
        <v>351</v>
      </c>
      <c r="B98" s="197" t="s">
        <v>352</v>
      </c>
      <c r="C98" s="197" t="s">
        <v>350</v>
      </c>
      <c r="D98" s="197" t="s">
        <v>351</v>
      </c>
      <c r="E98" s="358"/>
      <c r="F98" s="152"/>
      <c r="G98" s="152" t="s">
        <v>233</v>
      </c>
      <c r="H98" s="359">
        <v>0.6</v>
      </c>
      <c r="I98" s="359">
        <v>0.8</v>
      </c>
      <c r="J98" s="360">
        <f>(I98+H98)/2</f>
        <v>0.7</v>
      </c>
      <c r="K98" s="352" t="s">
        <v>96</v>
      </c>
      <c r="L98" s="361">
        <v>1</v>
      </c>
      <c r="M98" s="352" t="s">
        <v>48</v>
      </c>
      <c r="N98" s="362" t="s">
        <v>1286</v>
      </c>
      <c r="O98" s="13"/>
    </row>
    <row r="99" spans="1:15" ht="15" customHeight="1" x14ac:dyDescent="0.25">
      <c r="A99" s="197" t="s">
        <v>351</v>
      </c>
      <c r="B99" s="197" t="s">
        <v>352</v>
      </c>
      <c r="C99" s="197" t="s">
        <v>350</v>
      </c>
      <c r="D99" s="197" t="s">
        <v>352</v>
      </c>
      <c r="E99" s="358"/>
      <c r="F99" s="152"/>
      <c r="G99" s="152" t="s">
        <v>5</v>
      </c>
      <c r="H99" s="359">
        <v>15</v>
      </c>
      <c r="I99" s="359">
        <v>20</v>
      </c>
      <c r="J99" s="360">
        <f>(I99+H99)/2</f>
        <v>17.5</v>
      </c>
      <c r="K99" s="352" t="s">
        <v>346</v>
      </c>
      <c r="L99" s="361">
        <v>1</v>
      </c>
      <c r="M99" s="352" t="s">
        <v>48</v>
      </c>
      <c r="N99" s="362" t="s">
        <v>372</v>
      </c>
      <c r="O99" s="13"/>
    </row>
    <row r="100" spans="1:15" ht="15" customHeight="1" x14ac:dyDescent="0.25">
      <c r="A100" s="197" t="s">
        <v>351</v>
      </c>
      <c r="B100" s="197" t="s">
        <v>352</v>
      </c>
      <c r="C100" s="197" t="s">
        <v>350</v>
      </c>
      <c r="D100" s="197" t="s">
        <v>354</v>
      </c>
      <c r="E100" s="358"/>
      <c r="F100" s="152"/>
      <c r="G100" s="152" t="s">
        <v>373</v>
      </c>
      <c r="H100" s="359">
        <v>8</v>
      </c>
      <c r="I100" s="359">
        <v>12</v>
      </c>
      <c r="J100" s="360">
        <f>(I100+H100)/2</f>
        <v>10</v>
      </c>
      <c r="K100" s="352" t="s">
        <v>215</v>
      </c>
      <c r="L100" s="361">
        <v>1</v>
      </c>
      <c r="M100" s="352" t="s">
        <v>48</v>
      </c>
      <c r="N100" s="362" t="s">
        <v>374</v>
      </c>
      <c r="O100" s="13"/>
    </row>
    <row r="101" spans="1:15" ht="15" customHeight="1" x14ac:dyDescent="0.25">
      <c r="A101" s="173" t="s">
        <v>351</v>
      </c>
      <c r="B101" s="173" t="s">
        <v>352</v>
      </c>
      <c r="C101" s="173" t="s">
        <v>351</v>
      </c>
      <c r="D101" s="358"/>
      <c r="E101" s="358"/>
      <c r="F101" s="152"/>
      <c r="G101" s="321" t="s">
        <v>1283</v>
      </c>
      <c r="H101" s="359"/>
      <c r="I101" s="359"/>
      <c r="J101" s="360"/>
      <c r="K101" s="352"/>
      <c r="L101" s="361"/>
      <c r="M101" s="352"/>
      <c r="N101" s="362"/>
      <c r="O101" s="13"/>
    </row>
    <row r="102" spans="1:15" ht="25" x14ac:dyDescent="0.25">
      <c r="A102" s="197" t="s">
        <v>351</v>
      </c>
      <c r="B102" s="197" t="s">
        <v>352</v>
      </c>
      <c r="C102" s="197" t="s">
        <v>351</v>
      </c>
      <c r="D102" s="197" t="s">
        <v>387</v>
      </c>
      <c r="E102" s="358"/>
      <c r="F102" s="152"/>
      <c r="G102" s="152" t="s">
        <v>1284</v>
      </c>
      <c r="H102" s="359">
        <v>1.5</v>
      </c>
      <c r="I102" s="359">
        <v>3</v>
      </c>
      <c r="J102" s="360">
        <f>(I102+H102)/2</f>
        <v>2.25</v>
      </c>
      <c r="K102" s="352" t="s">
        <v>215</v>
      </c>
      <c r="L102" s="361">
        <v>1</v>
      </c>
      <c r="M102" s="352" t="s">
        <v>48</v>
      </c>
      <c r="N102" s="362" t="s">
        <v>1282</v>
      </c>
      <c r="O102" s="13"/>
    </row>
    <row r="103" spans="1:15" ht="15" customHeight="1" x14ac:dyDescent="0.25">
      <c r="A103" s="197" t="s">
        <v>351</v>
      </c>
      <c r="B103" s="197" t="s">
        <v>352</v>
      </c>
      <c r="C103" s="197" t="s">
        <v>351</v>
      </c>
      <c r="D103" s="197" t="s">
        <v>350</v>
      </c>
      <c r="E103" s="358"/>
      <c r="F103" s="152"/>
      <c r="G103" s="152" t="s">
        <v>232</v>
      </c>
      <c r="H103" s="359">
        <v>4</v>
      </c>
      <c r="I103" s="359">
        <v>5</v>
      </c>
      <c r="J103" s="360">
        <f>(I103+H103)/2</f>
        <v>4.5</v>
      </c>
      <c r="K103" s="352" t="s">
        <v>215</v>
      </c>
      <c r="L103" s="361">
        <v>1</v>
      </c>
      <c r="M103" s="352" t="s">
        <v>48</v>
      </c>
      <c r="N103" s="362" t="s">
        <v>1279</v>
      </c>
      <c r="O103" s="13"/>
    </row>
    <row r="104" spans="1:15" ht="15" customHeight="1" x14ac:dyDescent="0.25">
      <c r="A104" s="197" t="s">
        <v>351</v>
      </c>
      <c r="B104" s="197" t="s">
        <v>352</v>
      </c>
      <c r="C104" s="197" t="s">
        <v>351</v>
      </c>
      <c r="D104" s="197" t="s">
        <v>351</v>
      </c>
      <c r="E104" s="358"/>
      <c r="F104" s="152"/>
      <c r="G104" s="152" t="s">
        <v>233</v>
      </c>
      <c r="H104" s="359">
        <v>0.3</v>
      </c>
      <c r="I104" s="359">
        <v>0.4</v>
      </c>
      <c r="J104" s="360">
        <f>(I104+H104)/2</f>
        <v>0.35</v>
      </c>
      <c r="K104" s="352" t="s">
        <v>96</v>
      </c>
      <c r="L104" s="361">
        <v>1</v>
      </c>
      <c r="M104" s="352" t="s">
        <v>48</v>
      </c>
      <c r="N104" s="362" t="s">
        <v>1286</v>
      </c>
      <c r="O104" s="13"/>
    </row>
    <row r="105" spans="1:15" ht="15" customHeight="1" x14ac:dyDescent="0.25">
      <c r="A105" s="197" t="s">
        <v>351</v>
      </c>
      <c r="B105" s="197" t="s">
        <v>352</v>
      </c>
      <c r="C105" s="197" t="s">
        <v>351</v>
      </c>
      <c r="D105" s="197" t="s">
        <v>352</v>
      </c>
      <c r="E105" s="358"/>
      <c r="F105" s="152"/>
      <c r="G105" s="152" t="s">
        <v>5</v>
      </c>
      <c r="H105" s="359">
        <v>10</v>
      </c>
      <c r="I105" s="359">
        <v>15</v>
      </c>
      <c r="J105" s="360">
        <f>(I105+H105)/2</f>
        <v>12.5</v>
      </c>
      <c r="K105" s="352" t="s">
        <v>346</v>
      </c>
      <c r="L105" s="361">
        <v>1</v>
      </c>
      <c r="M105" s="352" t="s">
        <v>48</v>
      </c>
      <c r="N105" s="362" t="s">
        <v>372</v>
      </c>
      <c r="O105" s="13"/>
    </row>
    <row r="106" spans="1:15" ht="15" customHeight="1" x14ac:dyDescent="0.25">
      <c r="A106" s="197" t="s">
        <v>351</v>
      </c>
      <c r="B106" s="197" t="s">
        <v>352</v>
      </c>
      <c r="C106" s="197" t="s">
        <v>351</v>
      </c>
      <c r="D106" s="197" t="s">
        <v>354</v>
      </c>
      <c r="E106" s="358"/>
      <c r="F106" s="152"/>
      <c r="G106" s="152" t="s">
        <v>373</v>
      </c>
      <c r="H106" s="359">
        <v>8</v>
      </c>
      <c r="I106" s="359">
        <v>12</v>
      </c>
      <c r="J106" s="360">
        <f>(I106+H106)/2</f>
        <v>10</v>
      </c>
      <c r="K106" s="352" t="s">
        <v>215</v>
      </c>
      <c r="L106" s="361">
        <v>1</v>
      </c>
      <c r="M106" s="352" t="s">
        <v>48</v>
      </c>
      <c r="N106" s="362" t="s">
        <v>374</v>
      </c>
      <c r="O106" s="13"/>
    </row>
    <row r="107" spans="1:15" ht="15" x14ac:dyDescent="0.25">
      <c r="A107" s="174" t="s">
        <v>351</v>
      </c>
      <c r="B107" s="174" t="s">
        <v>352</v>
      </c>
      <c r="C107" s="173" t="s">
        <v>352</v>
      </c>
      <c r="D107" s="363"/>
      <c r="E107" s="327"/>
      <c r="F107" s="147"/>
      <c r="G107" s="144" t="s">
        <v>1108</v>
      </c>
      <c r="H107" s="322"/>
      <c r="I107" s="322"/>
      <c r="J107" s="328"/>
      <c r="K107" s="324"/>
      <c r="L107" s="325"/>
      <c r="M107" s="324"/>
      <c r="N107" s="329"/>
      <c r="O107" s="13"/>
    </row>
    <row r="108" spans="1:15" ht="15" x14ac:dyDescent="0.25">
      <c r="A108" s="176" t="s">
        <v>351</v>
      </c>
      <c r="B108" s="176" t="s">
        <v>352</v>
      </c>
      <c r="C108" s="197" t="s">
        <v>352</v>
      </c>
      <c r="D108" s="176" t="s">
        <v>387</v>
      </c>
      <c r="E108" s="327"/>
      <c r="F108" s="147"/>
      <c r="G108" s="147" t="s">
        <v>232</v>
      </c>
      <c r="H108" s="359">
        <v>5</v>
      </c>
      <c r="I108" s="359">
        <v>6</v>
      </c>
      <c r="J108" s="360">
        <f>(I108+H108)/2</f>
        <v>5.5</v>
      </c>
      <c r="K108" s="324" t="s">
        <v>215</v>
      </c>
      <c r="L108" s="325">
        <v>1</v>
      </c>
      <c r="M108" s="324" t="s">
        <v>48</v>
      </c>
      <c r="N108" s="362" t="s">
        <v>1285</v>
      </c>
      <c r="O108" s="13"/>
    </row>
    <row r="109" spans="1:15" ht="25" x14ac:dyDescent="0.25">
      <c r="A109" s="176" t="s">
        <v>351</v>
      </c>
      <c r="B109" s="176" t="s">
        <v>352</v>
      </c>
      <c r="C109" s="197" t="s">
        <v>352</v>
      </c>
      <c r="D109" s="176" t="s">
        <v>350</v>
      </c>
      <c r="E109" s="327"/>
      <c r="F109" s="147"/>
      <c r="G109" s="147" t="s">
        <v>234</v>
      </c>
      <c r="H109" s="322">
        <v>0.4</v>
      </c>
      <c r="I109" s="322">
        <v>0.6</v>
      </c>
      <c r="J109" s="328">
        <f>(I109+H109)/2</f>
        <v>0.5</v>
      </c>
      <c r="K109" s="324" t="s">
        <v>96</v>
      </c>
      <c r="L109" s="325">
        <v>1</v>
      </c>
      <c r="M109" s="324" t="s">
        <v>48</v>
      </c>
      <c r="N109" s="329" t="s">
        <v>1411</v>
      </c>
      <c r="O109" s="13"/>
    </row>
    <row r="110" spans="1:15" ht="15" x14ac:dyDescent="0.25">
      <c r="A110" s="176" t="s">
        <v>351</v>
      </c>
      <c r="B110" s="176" t="s">
        <v>352</v>
      </c>
      <c r="C110" s="197" t="s">
        <v>352</v>
      </c>
      <c r="D110" s="176" t="s">
        <v>351</v>
      </c>
      <c r="E110" s="327"/>
      <c r="F110" s="147"/>
      <c r="G110" s="147" t="s">
        <v>5</v>
      </c>
      <c r="H110" s="322">
        <v>10</v>
      </c>
      <c r="I110" s="322">
        <v>25</v>
      </c>
      <c r="J110" s="328">
        <f>(I110+H110)/2</f>
        <v>17.5</v>
      </c>
      <c r="K110" s="324" t="s">
        <v>346</v>
      </c>
      <c r="L110" s="325">
        <v>1</v>
      </c>
      <c r="M110" s="324" t="s">
        <v>48</v>
      </c>
      <c r="N110" s="329" t="s">
        <v>375</v>
      </c>
      <c r="O110" s="13"/>
    </row>
    <row r="111" spans="1:15" ht="15" x14ac:dyDescent="0.25">
      <c r="A111" s="176" t="s">
        <v>351</v>
      </c>
      <c r="B111" s="176" t="s">
        <v>352</v>
      </c>
      <c r="C111" s="197" t="s">
        <v>352</v>
      </c>
      <c r="D111" s="176" t="s">
        <v>352</v>
      </c>
      <c r="E111" s="327"/>
      <c r="F111" s="147"/>
      <c r="G111" s="147" t="s">
        <v>373</v>
      </c>
      <c r="H111" s="322">
        <v>4</v>
      </c>
      <c r="I111" s="322">
        <v>6</v>
      </c>
      <c r="J111" s="328">
        <f>(I111+H111)/2</f>
        <v>5</v>
      </c>
      <c r="K111" s="324" t="s">
        <v>215</v>
      </c>
      <c r="L111" s="325">
        <v>1</v>
      </c>
      <c r="M111" s="324" t="s">
        <v>48</v>
      </c>
      <c r="N111" s="329"/>
      <c r="O111" s="13"/>
    </row>
    <row r="112" spans="1:15" ht="15" x14ac:dyDescent="0.25">
      <c r="A112" s="174" t="s">
        <v>351</v>
      </c>
      <c r="B112" s="174" t="s">
        <v>352</v>
      </c>
      <c r="C112" s="173" t="s">
        <v>354</v>
      </c>
      <c r="D112" s="363"/>
      <c r="E112" s="327"/>
      <c r="F112" s="147"/>
      <c r="G112" s="144" t="s">
        <v>376</v>
      </c>
      <c r="H112" s="322"/>
      <c r="I112" s="322"/>
      <c r="J112" s="328"/>
      <c r="K112" s="324"/>
      <c r="L112" s="325"/>
      <c r="M112" s="324"/>
      <c r="N112" s="329"/>
      <c r="O112" s="13"/>
    </row>
    <row r="113" spans="1:15" ht="15" x14ac:dyDescent="0.25">
      <c r="A113" s="176" t="s">
        <v>351</v>
      </c>
      <c r="B113" s="176" t="s">
        <v>352</v>
      </c>
      <c r="C113" s="197" t="s">
        <v>354</v>
      </c>
      <c r="D113" s="176" t="s">
        <v>387</v>
      </c>
      <c r="E113" s="327"/>
      <c r="F113" s="147"/>
      <c r="G113" s="147" t="s">
        <v>377</v>
      </c>
      <c r="H113" s="322">
        <v>3.5000000000000003E-2</v>
      </c>
      <c r="I113" s="322">
        <v>0.05</v>
      </c>
      <c r="J113" s="328">
        <f t="shared" ref="J113:J120" si="6">(I113+H113)/2</f>
        <v>4.2500000000000003E-2</v>
      </c>
      <c r="K113" s="324" t="s">
        <v>50</v>
      </c>
      <c r="L113" s="325">
        <v>1</v>
      </c>
      <c r="M113" s="324" t="s">
        <v>48</v>
      </c>
      <c r="N113" s="329"/>
      <c r="O113" s="13"/>
    </row>
    <row r="114" spans="1:15" ht="25" x14ac:dyDescent="0.25">
      <c r="A114" s="176" t="s">
        <v>351</v>
      </c>
      <c r="B114" s="176" t="s">
        <v>352</v>
      </c>
      <c r="C114" s="197" t="s">
        <v>354</v>
      </c>
      <c r="D114" s="176" t="s">
        <v>350</v>
      </c>
      <c r="E114" s="327"/>
      <c r="F114" s="147"/>
      <c r="G114" s="147" t="s">
        <v>1412</v>
      </c>
      <c r="H114" s="322">
        <v>1.7999999999999999E-2</v>
      </c>
      <c r="I114" s="322">
        <v>2.1999999999999999E-2</v>
      </c>
      <c r="J114" s="328">
        <f t="shared" si="6"/>
        <v>1.9999999999999997E-2</v>
      </c>
      <c r="K114" s="324" t="s">
        <v>50</v>
      </c>
      <c r="L114" s="325">
        <v>1</v>
      </c>
      <c r="M114" s="324" t="s">
        <v>48</v>
      </c>
      <c r="N114" s="362" t="s">
        <v>1055</v>
      </c>
      <c r="O114" s="13"/>
    </row>
    <row r="115" spans="1:15" ht="15" x14ac:dyDescent="0.25">
      <c r="A115" s="176" t="s">
        <v>351</v>
      </c>
      <c r="B115" s="176" t="s">
        <v>352</v>
      </c>
      <c r="C115" s="197" t="s">
        <v>354</v>
      </c>
      <c r="D115" s="176" t="s">
        <v>351</v>
      </c>
      <c r="E115" s="327"/>
      <c r="F115" s="147"/>
      <c r="G115" s="147" t="s">
        <v>1413</v>
      </c>
      <c r="H115" s="322">
        <v>0.04</v>
      </c>
      <c r="I115" s="322">
        <v>0.06</v>
      </c>
      <c r="J115" s="328">
        <f t="shared" si="6"/>
        <v>0.05</v>
      </c>
      <c r="K115" s="324" t="s">
        <v>50</v>
      </c>
      <c r="L115" s="325">
        <v>1</v>
      </c>
      <c r="M115" s="324" t="s">
        <v>48</v>
      </c>
      <c r="N115" s="362" t="s">
        <v>1056</v>
      </c>
      <c r="O115" s="13"/>
    </row>
    <row r="116" spans="1:15" x14ac:dyDescent="0.25">
      <c r="A116" s="176" t="s">
        <v>351</v>
      </c>
      <c r="B116" s="176" t="s">
        <v>352</v>
      </c>
      <c r="C116" s="197" t="s">
        <v>354</v>
      </c>
      <c r="D116" s="176" t="s">
        <v>352</v>
      </c>
      <c r="E116" s="327"/>
      <c r="F116" s="147"/>
      <c r="G116" s="147" t="s">
        <v>232</v>
      </c>
      <c r="H116" s="322">
        <v>1.5</v>
      </c>
      <c r="I116" s="322">
        <v>3</v>
      </c>
      <c r="J116" s="328">
        <f t="shared" si="6"/>
        <v>2.25</v>
      </c>
      <c r="K116" s="324" t="s">
        <v>215</v>
      </c>
      <c r="L116" s="325">
        <v>1</v>
      </c>
      <c r="M116" s="324" t="s">
        <v>48</v>
      </c>
      <c r="N116" s="329"/>
    </row>
    <row r="117" spans="1:15" ht="15" x14ac:dyDescent="0.25">
      <c r="A117" s="176" t="s">
        <v>351</v>
      </c>
      <c r="B117" s="176" t="s">
        <v>352</v>
      </c>
      <c r="C117" s="197" t="s">
        <v>354</v>
      </c>
      <c r="D117" s="176" t="s">
        <v>354</v>
      </c>
      <c r="E117" s="327"/>
      <c r="F117" s="147"/>
      <c r="G117" s="147" t="s">
        <v>233</v>
      </c>
      <c r="H117" s="322">
        <v>1</v>
      </c>
      <c r="I117" s="322">
        <v>1.5</v>
      </c>
      <c r="J117" s="328">
        <f t="shared" si="6"/>
        <v>1.25</v>
      </c>
      <c r="K117" s="324" t="s">
        <v>96</v>
      </c>
      <c r="L117" s="325">
        <v>1</v>
      </c>
      <c r="M117" s="324" t="s">
        <v>48</v>
      </c>
      <c r="N117" s="329" t="s">
        <v>1414</v>
      </c>
      <c r="O117" s="13"/>
    </row>
    <row r="118" spans="1:15" ht="15" x14ac:dyDescent="0.25">
      <c r="A118" s="176" t="s">
        <v>351</v>
      </c>
      <c r="B118" s="176" t="s">
        <v>352</v>
      </c>
      <c r="C118" s="197" t="s">
        <v>354</v>
      </c>
      <c r="D118" s="176" t="s">
        <v>356</v>
      </c>
      <c r="E118" s="327"/>
      <c r="F118" s="147"/>
      <c r="G118" s="147" t="s">
        <v>5</v>
      </c>
      <c r="H118" s="322">
        <v>35</v>
      </c>
      <c r="I118" s="322">
        <v>45</v>
      </c>
      <c r="J118" s="328">
        <f t="shared" si="6"/>
        <v>40</v>
      </c>
      <c r="K118" s="324" t="s">
        <v>346</v>
      </c>
      <c r="L118" s="325">
        <v>1</v>
      </c>
      <c r="M118" s="324" t="s">
        <v>48</v>
      </c>
      <c r="N118" s="329" t="s">
        <v>375</v>
      </c>
      <c r="O118" s="13"/>
    </row>
    <row r="119" spans="1:15" ht="15" x14ac:dyDescent="0.25">
      <c r="A119" s="176" t="s">
        <v>351</v>
      </c>
      <c r="B119" s="176" t="s">
        <v>352</v>
      </c>
      <c r="C119" s="197" t="s">
        <v>354</v>
      </c>
      <c r="D119" s="176" t="s">
        <v>359</v>
      </c>
      <c r="E119" s="327"/>
      <c r="F119" s="147"/>
      <c r="G119" s="147" t="s">
        <v>378</v>
      </c>
      <c r="H119" s="322">
        <v>30</v>
      </c>
      <c r="I119" s="322">
        <v>40</v>
      </c>
      <c r="J119" s="328">
        <f t="shared" si="6"/>
        <v>35</v>
      </c>
      <c r="K119" s="324" t="s">
        <v>346</v>
      </c>
      <c r="L119" s="325">
        <v>1</v>
      </c>
      <c r="M119" s="324" t="s">
        <v>48</v>
      </c>
      <c r="N119" s="329" t="s">
        <v>892</v>
      </c>
      <c r="O119" s="13"/>
    </row>
    <row r="120" spans="1:15" ht="15" x14ac:dyDescent="0.25">
      <c r="A120" s="176" t="s">
        <v>351</v>
      </c>
      <c r="B120" s="176" t="s">
        <v>352</v>
      </c>
      <c r="C120" s="197" t="s">
        <v>354</v>
      </c>
      <c r="D120" s="176" t="s">
        <v>360</v>
      </c>
      <c r="E120" s="327"/>
      <c r="F120" s="147"/>
      <c r="G120" s="147" t="s">
        <v>373</v>
      </c>
      <c r="H120" s="322">
        <v>8</v>
      </c>
      <c r="I120" s="322">
        <v>12</v>
      </c>
      <c r="J120" s="328">
        <f t="shared" si="6"/>
        <v>10</v>
      </c>
      <c r="K120" s="324" t="s">
        <v>215</v>
      </c>
      <c r="L120" s="325">
        <v>1</v>
      </c>
      <c r="M120" s="324" t="s">
        <v>48</v>
      </c>
      <c r="N120" s="329"/>
      <c r="O120" s="13"/>
    </row>
    <row r="121" spans="1:15" ht="30" customHeight="1" x14ac:dyDescent="0.25">
      <c r="A121" s="176" t="s">
        <v>351</v>
      </c>
      <c r="B121" s="176" t="s">
        <v>352</v>
      </c>
      <c r="C121" s="197" t="s">
        <v>354</v>
      </c>
      <c r="D121" s="176" t="s">
        <v>361</v>
      </c>
      <c r="E121" s="327"/>
      <c r="F121" s="147"/>
      <c r="G121" s="147" t="s">
        <v>699</v>
      </c>
      <c r="H121" s="322">
        <v>1.8</v>
      </c>
      <c r="I121" s="322">
        <v>2.2000000000000002</v>
      </c>
      <c r="J121" s="328">
        <f>(I121+H121)/2</f>
        <v>2</v>
      </c>
      <c r="K121" s="324" t="s">
        <v>50</v>
      </c>
      <c r="L121" s="325">
        <v>1</v>
      </c>
      <c r="M121" s="324" t="s">
        <v>48</v>
      </c>
      <c r="N121" s="329" t="s">
        <v>372</v>
      </c>
      <c r="O121" s="51"/>
    </row>
    <row r="122" spans="1:15" ht="15" x14ac:dyDescent="0.25">
      <c r="A122" s="176" t="s">
        <v>351</v>
      </c>
      <c r="B122" s="176" t="s">
        <v>352</v>
      </c>
      <c r="C122" s="197" t="s">
        <v>354</v>
      </c>
      <c r="D122" s="176" t="s">
        <v>362</v>
      </c>
      <c r="E122" s="327"/>
      <c r="F122" s="147"/>
      <c r="G122" s="147" t="s">
        <v>638</v>
      </c>
      <c r="H122" s="322">
        <v>2</v>
      </c>
      <c r="I122" s="322">
        <v>2</v>
      </c>
      <c r="J122" s="328">
        <f>(I122+H122)/2</f>
        <v>2</v>
      </c>
      <c r="K122" s="324" t="s">
        <v>50</v>
      </c>
      <c r="L122" s="325">
        <v>1</v>
      </c>
      <c r="M122" s="324" t="s">
        <v>48</v>
      </c>
      <c r="N122" s="329"/>
      <c r="O122" s="13"/>
    </row>
    <row r="123" spans="1:15" ht="30" customHeight="1" x14ac:dyDescent="0.25">
      <c r="A123" s="174" t="s">
        <v>351</v>
      </c>
      <c r="B123" s="174" t="s">
        <v>352</v>
      </c>
      <c r="C123" s="173" t="s">
        <v>356</v>
      </c>
      <c r="D123" s="344"/>
      <c r="E123" s="327"/>
      <c r="F123" s="320"/>
      <c r="G123" s="355" t="s">
        <v>379</v>
      </c>
      <c r="H123" s="322"/>
      <c r="I123" s="322"/>
      <c r="J123" s="323"/>
      <c r="K123" s="324"/>
      <c r="L123" s="325"/>
      <c r="M123" s="324"/>
      <c r="N123" s="326"/>
      <c r="O123" s="13"/>
    </row>
    <row r="124" spans="1:15" ht="15" x14ac:dyDescent="0.25">
      <c r="A124" s="176" t="s">
        <v>351</v>
      </c>
      <c r="B124" s="176" t="s">
        <v>352</v>
      </c>
      <c r="C124" s="197" t="s">
        <v>356</v>
      </c>
      <c r="D124" s="176" t="s">
        <v>387</v>
      </c>
      <c r="E124" s="327"/>
      <c r="F124" s="320"/>
      <c r="G124" s="147" t="s">
        <v>232</v>
      </c>
      <c r="H124" s="322">
        <v>2.2000000000000002</v>
      </c>
      <c r="I124" s="322">
        <v>2.8</v>
      </c>
      <c r="J124" s="323">
        <f>(I124+H124)/2</f>
        <v>2.5</v>
      </c>
      <c r="K124" s="324" t="s">
        <v>49</v>
      </c>
      <c r="L124" s="325">
        <v>1</v>
      </c>
      <c r="M124" s="324" t="s">
        <v>48</v>
      </c>
      <c r="N124" s="326" t="s">
        <v>380</v>
      </c>
      <c r="O124" s="13"/>
    </row>
    <row r="125" spans="1:15" ht="30" customHeight="1" x14ac:dyDescent="0.25">
      <c r="A125" s="176" t="s">
        <v>351</v>
      </c>
      <c r="B125" s="176" t="s">
        <v>352</v>
      </c>
      <c r="C125" s="197" t="s">
        <v>356</v>
      </c>
      <c r="D125" s="176" t="s">
        <v>350</v>
      </c>
      <c r="E125" s="327"/>
      <c r="F125" s="320"/>
      <c r="G125" s="147" t="s">
        <v>233</v>
      </c>
      <c r="H125" s="322">
        <v>1.5</v>
      </c>
      <c r="I125" s="322">
        <v>2</v>
      </c>
      <c r="J125" s="323">
        <f>(I125+H125)/2</f>
        <v>1.75</v>
      </c>
      <c r="K125" s="324" t="s">
        <v>49</v>
      </c>
      <c r="L125" s="325">
        <v>1</v>
      </c>
      <c r="M125" s="324" t="s">
        <v>48</v>
      </c>
      <c r="N125" s="326"/>
      <c r="O125" s="13"/>
    </row>
    <row r="126" spans="1:15" ht="15" customHeight="1" x14ac:dyDescent="0.25">
      <c r="A126" s="176" t="s">
        <v>351</v>
      </c>
      <c r="B126" s="176" t="s">
        <v>352</v>
      </c>
      <c r="C126" s="197" t="s">
        <v>356</v>
      </c>
      <c r="D126" s="176" t="s">
        <v>351</v>
      </c>
      <c r="E126" s="327"/>
      <c r="F126" s="320"/>
      <c r="G126" s="147" t="s">
        <v>5</v>
      </c>
      <c r="H126" s="322">
        <v>0.1</v>
      </c>
      <c r="I126" s="322">
        <v>0.15</v>
      </c>
      <c r="J126" s="323">
        <f>(I126+H126)/2</f>
        <v>0.125</v>
      </c>
      <c r="K126" s="324" t="s">
        <v>49</v>
      </c>
      <c r="L126" s="325">
        <v>1</v>
      </c>
      <c r="M126" s="324" t="s">
        <v>48</v>
      </c>
      <c r="N126" s="326"/>
      <c r="O126" s="13"/>
    </row>
    <row r="127" spans="1:15" ht="15" customHeight="1" x14ac:dyDescent="0.25">
      <c r="A127" s="176" t="s">
        <v>351</v>
      </c>
      <c r="B127" s="176" t="s">
        <v>352</v>
      </c>
      <c r="C127" s="197" t="s">
        <v>356</v>
      </c>
      <c r="D127" s="176" t="s">
        <v>352</v>
      </c>
      <c r="E127" s="327"/>
      <c r="F127" s="320"/>
      <c r="G127" s="147" t="s">
        <v>373</v>
      </c>
      <c r="H127" s="322">
        <v>0.3</v>
      </c>
      <c r="I127" s="322">
        <v>0.5</v>
      </c>
      <c r="J127" s="323">
        <f>(I127+H127)/2</f>
        <v>0.4</v>
      </c>
      <c r="K127" s="324" t="s">
        <v>49</v>
      </c>
      <c r="L127" s="325">
        <v>1</v>
      </c>
      <c r="M127" s="324" t="s">
        <v>48</v>
      </c>
      <c r="N127" s="326"/>
      <c r="O127" s="13"/>
    </row>
    <row r="128" spans="1:15" ht="15" customHeight="1" x14ac:dyDescent="0.25">
      <c r="A128" s="174" t="s">
        <v>351</v>
      </c>
      <c r="B128" s="174" t="s">
        <v>352</v>
      </c>
      <c r="C128" s="173" t="s">
        <v>359</v>
      </c>
      <c r="D128" s="344"/>
      <c r="E128" s="327"/>
      <c r="F128" s="320"/>
      <c r="G128" s="340" t="s">
        <v>637</v>
      </c>
      <c r="H128" s="322"/>
      <c r="I128" s="322"/>
      <c r="J128" s="323"/>
      <c r="K128" s="324"/>
      <c r="L128" s="325"/>
      <c r="M128" s="324"/>
      <c r="N128" s="326"/>
    </row>
    <row r="129" spans="1:15" ht="15" customHeight="1" x14ac:dyDescent="0.25">
      <c r="A129" s="176" t="s">
        <v>351</v>
      </c>
      <c r="B129" s="176" t="s">
        <v>352</v>
      </c>
      <c r="C129" s="197" t="s">
        <v>359</v>
      </c>
      <c r="D129" s="176" t="s">
        <v>387</v>
      </c>
      <c r="E129" s="327"/>
      <c r="F129" s="320"/>
      <c r="G129" s="147" t="s">
        <v>381</v>
      </c>
      <c r="H129" s="322">
        <v>1.8</v>
      </c>
      <c r="I129" s="322">
        <v>2.2000000000000002</v>
      </c>
      <c r="J129" s="323">
        <f>(I129+H129)/2</f>
        <v>2</v>
      </c>
      <c r="K129" s="324" t="s">
        <v>50</v>
      </c>
      <c r="L129" s="325">
        <v>1</v>
      </c>
      <c r="M129" s="324" t="s">
        <v>48</v>
      </c>
      <c r="N129" s="326" t="s">
        <v>372</v>
      </c>
      <c r="O129" s="13"/>
    </row>
    <row r="130" spans="1:15" ht="15" customHeight="1" x14ac:dyDescent="0.25">
      <c r="A130" s="176" t="s">
        <v>351</v>
      </c>
      <c r="B130" s="176" t="s">
        <v>352</v>
      </c>
      <c r="C130" s="197" t="s">
        <v>359</v>
      </c>
      <c r="D130" s="176" t="s">
        <v>350</v>
      </c>
      <c r="E130" s="327"/>
      <c r="F130" s="320"/>
      <c r="G130" s="147" t="s">
        <v>382</v>
      </c>
      <c r="H130" s="322">
        <v>0.2</v>
      </c>
      <c r="I130" s="322">
        <v>0.25</v>
      </c>
      <c r="J130" s="323">
        <f>(I130+H130)/2</f>
        <v>0.22500000000000001</v>
      </c>
      <c r="K130" s="324" t="s">
        <v>50</v>
      </c>
      <c r="L130" s="325">
        <v>1</v>
      </c>
      <c r="M130" s="324" t="s">
        <v>48</v>
      </c>
      <c r="N130" s="326" t="s">
        <v>372</v>
      </c>
      <c r="O130" s="13"/>
    </row>
    <row r="131" spans="1:15" ht="15" customHeight="1" x14ac:dyDescent="0.25">
      <c r="A131" s="176" t="s">
        <v>351</v>
      </c>
      <c r="B131" s="176" t="s">
        <v>352</v>
      </c>
      <c r="C131" s="197" t="s">
        <v>359</v>
      </c>
      <c r="D131" s="176" t="s">
        <v>351</v>
      </c>
      <c r="E131" s="327"/>
      <c r="F131" s="320"/>
      <c r="G131" s="147" t="s">
        <v>383</v>
      </c>
      <c r="H131" s="322">
        <v>0.4</v>
      </c>
      <c r="I131" s="322">
        <v>0.6</v>
      </c>
      <c r="J131" s="323">
        <f>(I131+H131)/2</f>
        <v>0.5</v>
      </c>
      <c r="K131" s="324" t="s">
        <v>50</v>
      </c>
      <c r="L131" s="325">
        <v>1</v>
      </c>
      <c r="M131" s="324" t="s">
        <v>48</v>
      </c>
      <c r="N131" s="326"/>
      <c r="O131" s="13"/>
    </row>
    <row r="132" spans="1:15" ht="15" customHeight="1" x14ac:dyDescent="0.25">
      <c r="A132" s="176" t="s">
        <v>351</v>
      </c>
      <c r="B132" s="176" t="s">
        <v>352</v>
      </c>
      <c r="C132" s="197" t="s">
        <v>359</v>
      </c>
      <c r="D132" s="176" t="s">
        <v>352</v>
      </c>
      <c r="E132" s="327"/>
      <c r="F132" s="320"/>
      <c r="G132" s="320" t="s">
        <v>656</v>
      </c>
      <c r="H132" s="322">
        <v>0.8</v>
      </c>
      <c r="I132" s="322">
        <v>1.2</v>
      </c>
      <c r="J132" s="323">
        <f>(I132+H132)/2</f>
        <v>1</v>
      </c>
      <c r="K132" s="324" t="s">
        <v>50</v>
      </c>
      <c r="L132" s="325">
        <v>1</v>
      </c>
      <c r="M132" s="324" t="s">
        <v>48</v>
      </c>
      <c r="N132" s="326" t="s">
        <v>384</v>
      </c>
      <c r="O132" s="13"/>
    </row>
    <row r="133" spans="1:15" ht="37.5" x14ac:dyDescent="0.25">
      <c r="A133" s="176" t="s">
        <v>351</v>
      </c>
      <c r="B133" s="176" t="s">
        <v>352</v>
      </c>
      <c r="C133" s="197" t="s">
        <v>359</v>
      </c>
      <c r="D133" s="176" t="s">
        <v>354</v>
      </c>
      <c r="E133" s="327"/>
      <c r="F133" s="320"/>
      <c r="G133" s="320" t="s">
        <v>385</v>
      </c>
      <c r="H133" s="322">
        <v>0.5</v>
      </c>
      <c r="I133" s="322">
        <v>0.5</v>
      </c>
      <c r="J133" s="323">
        <f>(I133+H133)/2</f>
        <v>0.5</v>
      </c>
      <c r="K133" s="324" t="s">
        <v>50</v>
      </c>
      <c r="L133" s="325">
        <v>1</v>
      </c>
      <c r="M133" s="324" t="s">
        <v>48</v>
      </c>
      <c r="N133" s="326" t="s">
        <v>782</v>
      </c>
      <c r="O133" s="13"/>
    </row>
    <row r="134" spans="1:15" ht="15" x14ac:dyDescent="0.25">
      <c r="A134" s="174" t="s">
        <v>351</v>
      </c>
      <c r="B134" s="174" t="s">
        <v>352</v>
      </c>
      <c r="C134" s="173" t="s">
        <v>360</v>
      </c>
      <c r="D134" s="344"/>
      <c r="E134" s="327"/>
      <c r="F134" s="320"/>
      <c r="G134" s="355" t="s">
        <v>386</v>
      </c>
      <c r="H134" s="322"/>
      <c r="I134" s="322"/>
      <c r="J134" s="323"/>
      <c r="K134" s="324"/>
      <c r="L134" s="325"/>
      <c r="M134" s="324"/>
      <c r="N134" s="326"/>
      <c r="O134" s="13"/>
    </row>
    <row r="135" spans="1:15" ht="23.25" customHeight="1" x14ac:dyDescent="0.25">
      <c r="A135" s="176" t="s">
        <v>351</v>
      </c>
      <c r="B135" s="176" t="s">
        <v>352</v>
      </c>
      <c r="C135" s="197" t="s">
        <v>360</v>
      </c>
      <c r="D135" s="176" t="s">
        <v>387</v>
      </c>
      <c r="E135" s="327"/>
      <c r="F135" s="320"/>
      <c r="G135" s="258" t="s">
        <v>893</v>
      </c>
      <c r="H135" s="322">
        <v>0.75</v>
      </c>
      <c r="I135" s="322">
        <v>1</v>
      </c>
      <c r="J135" s="323">
        <f>(I135+H135)/2</f>
        <v>0.875</v>
      </c>
      <c r="K135" s="331" t="s">
        <v>49</v>
      </c>
      <c r="L135" s="325">
        <v>1</v>
      </c>
      <c r="M135" s="324" t="s">
        <v>48</v>
      </c>
      <c r="N135" s="326" t="s">
        <v>388</v>
      </c>
      <c r="O135" s="13"/>
    </row>
    <row r="136" spans="1:15" ht="15" customHeight="1" x14ac:dyDescent="0.25">
      <c r="A136" s="176" t="s">
        <v>351</v>
      </c>
      <c r="B136" s="176" t="s">
        <v>352</v>
      </c>
      <c r="C136" s="197" t="s">
        <v>360</v>
      </c>
      <c r="D136" s="176" t="s">
        <v>350</v>
      </c>
      <c r="E136" s="327"/>
      <c r="F136" s="320"/>
      <c r="G136" s="147" t="s">
        <v>246</v>
      </c>
      <c r="H136" s="322">
        <v>0.75</v>
      </c>
      <c r="I136" s="322">
        <v>1</v>
      </c>
      <c r="J136" s="323">
        <f>(I136+H136)/2</f>
        <v>0.875</v>
      </c>
      <c r="K136" s="331" t="s">
        <v>49</v>
      </c>
      <c r="L136" s="325">
        <v>1</v>
      </c>
      <c r="M136" s="324" t="s">
        <v>48</v>
      </c>
      <c r="N136" s="326" t="s">
        <v>389</v>
      </c>
      <c r="O136" s="51"/>
    </row>
    <row r="137" spans="1:15" ht="25" x14ac:dyDescent="0.25">
      <c r="A137" s="176" t="s">
        <v>351</v>
      </c>
      <c r="B137" s="176" t="s">
        <v>352</v>
      </c>
      <c r="C137" s="197" t="s">
        <v>360</v>
      </c>
      <c r="D137" s="176" t="s">
        <v>351</v>
      </c>
      <c r="E137" s="327"/>
      <c r="F137" s="320"/>
      <c r="G137" s="258" t="s">
        <v>717</v>
      </c>
      <c r="H137" s="322">
        <v>2</v>
      </c>
      <c r="I137" s="322">
        <v>8</v>
      </c>
      <c r="J137" s="323">
        <f>(I137+H137)/2</f>
        <v>5</v>
      </c>
      <c r="K137" s="331" t="s">
        <v>215</v>
      </c>
      <c r="L137" s="325">
        <v>1</v>
      </c>
      <c r="M137" s="324" t="s">
        <v>48</v>
      </c>
      <c r="N137" s="326" t="s">
        <v>390</v>
      </c>
      <c r="O137" s="13"/>
    </row>
    <row r="138" spans="1:15" ht="15" x14ac:dyDescent="0.25">
      <c r="A138" s="176" t="s">
        <v>351</v>
      </c>
      <c r="B138" s="176" t="s">
        <v>352</v>
      </c>
      <c r="C138" s="197" t="s">
        <v>360</v>
      </c>
      <c r="D138" s="176" t="s">
        <v>352</v>
      </c>
      <c r="E138" s="327"/>
      <c r="F138" s="320"/>
      <c r="G138" s="152" t="s">
        <v>948</v>
      </c>
      <c r="H138" s="322">
        <v>3</v>
      </c>
      <c r="I138" s="322">
        <v>8</v>
      </c>
      <c r="J138" s="323">
        <f>(I138+H138)/2</f>
        <v>5.5</v>
      </c>
      <c r="K138" s="331" t="s">
        <v>215</v>
      </c>
      <c r="L138" s="325">
        <v>1</v>
      </c>
      <c r="M138" s="324" t="s">
        <v>48</v>
      </c>
      <c r="N138" s="326"/>
      <c r="O138" s="13"/>
    </row>
    <row r="139" spans="1:15" ht="15" customHeight="1" x14ac:dyDescent="0.25">
      <c r="A139" s="176" t="s">
        <v>351</v>
      </c>
      <c r="B139" s="176" t="s">
        <v>352</v>
      </c>
      <c r="C139" s="197" t="s">
        <v>360</v>
      </c>
      <c r="D139" s="176" t="s">
        <v>354</v>
      </c>
      <c r="E139" s="327"/>
      <c r="F139" s="320"/>
      <c r="G139" s="147" t="s">
        <v>391</v>
      </c>
      <c r="H139" s="322">
        <v>10</v>
      </c>
      <c r="I139" s="322">
        <v>20</v>
      </c>
      <c r="J139" s="323">
        <f>(I139+H139)/2</f>
        <v>15</v>
      </c>
      <c r="K139" s="331" t="s">
        <v>215</v>
      </c>
      <c r="L139" s="325">
        <v>1</v>
      </c>
      <c r="M139" s="324" t="s">
        <v>48</v>
      </c>
      <c r="N139" s="326"/>
      <c r="O139" s="13"/>
    </row>
    <row r="140" spans="1:15" ht="15" customHeight="1" x14ac:dyDescent="0.25">
      <c r="A140" s="158"/>
      <c r="B140" s="158"/>
      <c r="C140" s="158"/>
      <c r="D140" s="158"/>
      <c r="E140" s="159"/>
      <c r="F140" s="160"/>
      <c r="G140" s="161"/>
      <c r="H140" s="230"/>
      <c r="I140" s="230"/>
      <c r="J140" s="230"/>
      <c r="K140" s="231"/>
      <c r="L140" s="165"/>
      <c r="M140" s="166"/>
      <c r="N140" s="342"/>
      <c r="O140" s="13"/>
    </row>
    <row r="141" spans="1:15" ht="15" customHeight="1" x14ac:dyDescent="0.25">
      <c r="A141" s="174" t="s">
        <v>351</v>
      </c>
      <c r="B141" s="174" t="s">
        <v>354</v>
      </c>
      <c r="C141" s="343"/>
      <c r="D141" s="327"/>
      <c r="E141" s="319"/>
      <c r="F141" s="340"/>
      <c r="G141" s="253" t="s">
        <v>1415</v>
      </c>
      <c r="H141" s="322"/>
      <c r="I141" s="322"/>
      <c r="J141" s="323"/>
      <c r="K141" s="331"/>
      <c r="L141" s="325"/>
      <c r="M141" s="324"/>
      <c r="N141" s="326"/>
      <c r="O141" s="13"/>
    </row>
    <row r="142" spans="1:15" ht="15" customHeight="1" x14ac:dyDescent="0.25">
      <c r="A142" s="174" t="s">
        <v>351</v>
      </c>
      <c r="B142" s="174" t="s">
        <v>354</v>
      </c>
      <c r="C142" s="174" t="s">
        <v>387</v>
      </c>
      <c r="D142" s="318"/>
      <c r="E142" s="319"/>
      <c r="F142" s="320"/>
      <c r="G142" s="340" t="s">
        <v>1109</v>
      </c>
      <c r="H142" s="322"/>
      <c r="I142" s="322"/>
      <c r="J142" s="323"/>
      <c r="K142" s="324"/>
      <c r="L142" s="325"/>
      <c r="M142" s="324"/>
      <c r="N142" s="326"/>
      <c r="O142" s="13"/>
    </row>
    <row r="143" spans="1:15" ht="30" customHeight="1" x14ac:dyDescent="0.25">
      <c r="A143" s="176" t="s">
        <v>351</v>
      </c>
      <c r="B143" s="176" t="s">
        <v>354</v>
      </c>
      <c r="C143" s="176" t="s">
        <v>387</v>
      </c>
      <c r="D143" s="176" t="s">
        <v>387</v>
      </c>
      <c r="E143" s="319"/>
      <c r="F143" s="320"/>
      <c r="G143" s="147" t="s">
        <v>718</v>
      </c>
      <c r="H143" s="335">
        <v>5</v>
      </c>
      <c r="I143" s="335">
        <v>10</v>
      </c>
      <c r="J143" s="336">
        <f>(I143+H143)/2</f>
        <v>7.5</v>
      </c>
      <c r="K143" s="364" t="s">
        <v>240</v>
      </c>
      <c r="L143" s="365">
        <v>1</v>
      </c>
      <c r="M143" s="338" t="s">
        <v>48</v>
      </c>
      <c r="N143" s="326" t="s">
        <v>1054</v>
      </c>
      <c r="O143" s="13"/>
    </row>
    <row r="144" spans="1:15" ht="25" x14ac:dyDescent="0.25">
      <c r="A144" s="176" t="s">
        <v>351</v>
      </c>
      <c r="B144" s="176" t="s">
        <v>354</v>
      </c>
      <c r="C144" s="176" t="s">
        <v>387</v>
      </c>
      <c r="D144" s="176" t="s">
        <v>350</v>
      </c>
      <c r="E144" s="319"/>
      <c r="F144" s="320"/>
      <c r="G144" s="147" t="s">
        <v>408</v>
      </c>
      <c r="H144" s="322">
        <v>0.1</v>
      </c>
      <c r="I144" s="322">
        <v>0.2</v>
      </c>
      <c r="J144" s="328">
        <f t="shared" ref="J144" si="7">(I144+H144)/2</f>
        <v>0.15000000000000002</v>
      </c>
      <c r="K144" s="324" t="s">
        <v>49</v>
      </c>
      <c r="L144" s="325">
        <v>1</v>
      </c>
      <c r="M144" s="324" t="s">
        <v>48</v>
      </c>
      <c r="N144" s="329"/>
      <c r="O144" s="13"/>
    </row>
    <row r="145" spans="1:15" ht="15" customHeight="1" x14ac:dyDescent="0.25">
      <c r="A145" s="174" t="s">
        <v>351</v>
      </c>
      <c r="B145" s="174" t="s">
        <v>354</v>
      </c>
      <c r="C145" s="174" t="s">
        <v>350</v>
      </c>
      <c r="D145" s="318"/>
      <c r="E145" s="319"/>
      <c r="F145" s="320"/>
      <c r="G145" s="340" t="s">
        <v>1110</v>
      </c>
      <c r="H145" s="335"/>
      <c r="I145" s="335"/>
      <c r="J145" s="336"/>
      <c r="K145" s="364"/>
      <c r="L145" s="337"/>
      <c r="M145" s="338"/>
      <c r="N145" s="326"/>
      <c r="O145" s="13"/>
    </row>
    <row r="146" spans="1:15" ht="25" x14ac:dyDescent="0.25">
      <c r="A146" s="176" t="s">
        <v>351</v>
      </c>
      <c r="B146" s="176" t="s">
        <v>354</v>
      </c>
      <c r="C146" s="176" t="s">
        <v>350</v>
      </c>
      <c r="D146" s="176" t="s">
        <v>387</v>
      </c>
      <c r="E146" s="319"/>
      <c r="F146" s="320"/>
      <c r="G146" s="147" t="s">
        <v>392</v>
      </c>
      <c r="H146" s="335">
        <v>25</v>
      </c>
      <c r="I146" s="335">
        <v>50</v>
      </c>
      <c r="J146" s="336">
        <f t="shared" ref="J146:J153" si="8">(I146+H146)/2</f>
        <v>37.5</v>
      </c>
      <c r="K146" s="338" t="s">
        <v>346</v>
      </c>
      <c r="L146" s="325">
        <v>1</v>
      </c>
      <c r="M146" s="338" t="s">
        <v>48</v>
      </c>
      <c r="N146" s="366" t="s">
        <v>1111</v>
      </c>
      <c r="O146" s="13"/>
    </row>
    <row r="147" spans="1:15" ht="25" x14ac:dyDescent="0.25">
      <c r="A147" s="176" t="s">
        <v>351</v>
      </c>
      <c r="B147" s="176" t="s">
        <v>354</v>
      </c>
      <c r="C147" s="176" t="s">
        <v>350</v>
      </c>
      <c r="D147" s="176" t="s">
        <v>350</v>
      </c>
      <c r="E147" s="319"/>
      <c r="F147" s="320"/>
      <c r="G147" s="147" t="s">
        <v>393</v>
      </c>
      <c r="H147" s="335">
        <v>10</v>
      </c>
      <c r="I147" s="335">
        <v>15</v>
      </c>
      <c r="J147" s="336">
        <f t="shared" si="8"/>
        <v>12.5</v>
      </c>
      <c r="K147" s="338" t="s">
        <v>215</v>
      </c>
      <c r="L147" s="325">
        <v>1</v>
      </c>
      <c r="M147" s="338" t="s">
        <v>48</v>
      </c>
      <c r="N147" s="366" t="s">
        <v>1111</v>
      </c>
      <c r="O147" s="13"/>
    </row>
    <row r="148" spans="1:15" ht="25" x14ac:dyDescent="0.25">
      <c r="A148" s="176" t="s">
        <v>351</v>
      </c>
      <c r="B148" s="176" t="s">
        <v>354</v>
      </c>
      <c r="C148" s="176" t="s">
        <v>350</v>
      </c>
      <c r="D148" s="176" t="s">
        <v>351</v>
      </c>
      <c r="E148" s="319"/>
      <c r="F148" s="320"/>
      <c r="G148" s="147" t="s">
        <v>394</v>
      </c>
      <c r="H148" s="335">
        <v>4</v>
      </c>
      <c r="I148" s="335">
        <v>6</v>
      </c>
      <c r="J148" s="336">
        <f t="shared" si="8"/>
        <v>5</v>
      </c>
      <c r="K148" s="338" t="s">
        <v>49</v>
      </c>
      <c r="L148" s="325">
        <v>1</v>
      </c>
      <c r="M148" s="338" t="s">
        <v>48</v>
      </c>
      <c r="N148" s="366" t="s">
        <v>1111</v>
      </c>
      <c r="O148" s="13"/>
    </row>
    <row r="149" spans="1:15" ht="30" customHeight="1" x14ac:dyDescent="0.25">
      <c r="A149" s="176" t="s">
        <v>351</v>
      </c>
      <c r="B149" s="176" t="s">
        <v>354</v>
      </c>
      <c r="C149" s="176" t="s">
        <v>350</v>
      </c>
      <c r="D149" s="176" t="s">
        <v>352</v>
      </c>
      <c r="E149" s="319"/>
      <c r="F149" s="320"/>
      <c r="G149" s="147" t="s">
        <v>395</v>
      </c>
      <c r="H149" s="322">
        <v>6</v>
      </c>
      <c r="I149" s="322">
        <v>10</v>
      </c>
      <c r="J149" s="328">
        <f t="shared" si="8"/>
        <v>8</v>
      </c>
      <c r="K149" s="324" t="s">
        <v>49</v>
      </c>
      <c r="L149" s="325">
        <v>1</v>
      </c>
      <c r="M149" s="324" t="s">
        <v>48</v>
      </c>
      <c r="N149" s="329" t="s">
        <v>396</v>
      </c>
      <c r="O149" s="13"/>
    </row>
    <row r="150" spans="1:15" ht="25" x14ac:dyDescent="0.25">
      <c r="A150" s="176" t="s">
        <v>351</v>
      </c>
      <c r="B150" s="176" t="s">
        <v>354</v>
      </c>
      <c r="C150" s="176" t="s">
        <v>350</v>
      </c>
      <c r="D150" s="176" t="s">
        <v>354</v>
      </c>
      <c r="E150" s="319"/>
      <c r="F150" s="320"/>
      <c r="G150" s="147" t="s">
        <v>704</v>
      </c>
      <c r="H150" s="322">
        <v>2</v>
      </c>
      <c r="I150" s="322">
        <v>6</v>
      </c>
      <c r="J150" s="328">
        <f>(I150+H150)/2</f>
        <v>4</v>
      </c>
      <c r="K150" s="324" t="s">
        <v>49</v>
      </c>
      <c r="L150" s="325">
        <v>1</v>
      </c>
      <c r="M150" s="324" t="s">
        <v>48</v>
      </c>
      <c r="N150" s="329" t="s">
        <v>397</v>
      </c>
      <c r="O150" s="13"/>
    </row>
    <row r="151" spans="1:15" ht="25" x14ac:dyDescent="0.25">
      <c r="A151" s="176" t="s">
        <v>351</v>
      </c>
      <c r="B151" s="176" t="s">
        <v>354</v>
      </c>
      <c r="C151" s="176" t="s">
        <v>350</v>
      </c>
      <c r="D151" s="176" t="s">
        <v>356</v>
      </c>
      <c r="E151" s="319"/>
      <c r="F151" s="320"/>
      <c r="G151" s="147" t="s">
        <v>408</v>
      </c>
      <c r="H151" s="322">
        <v>0.1</v>
      </c>
      <c r="I151" s="322">
        <v>0.2</v>
      </c>
      <c r="J151" s="328">
        <f t="shared" si="8"/>
        <v>0.15000000000000002</v>
      </c>
      <c r="K151" s="324" t="s">
        <v>49</v>
      </c>
      <c r="L151" s="325">
        <v>1</v>
      </c>
      <c r="M151" s="324" t="s">
        <v>48</v>
      </c>
      <c r="N151" s="329"/>
      <c r="O151" s="13"/>
    </row>
    <row r="152" spans="1:15" ht="15" x14ac:dyDescent="0.25">
      <c r="A152" s="176" t="s">
        <v>351</v>
      </c>
      <c r="B152" s="176" t="s">
        <v>354</v>
      </c>
      <c r="C152" s="176" t="s">
        <v>350</v>
      </c>
      <c r="D152" s="176" t="s">
        <v>359</v>
      </c>
      <c r="E152" s="319"/>
      <c r="F152" s="320"/>
      <c r="G152" s="147" t="s">
        <v>398</v>
      </c>
      <c r="H152" s="322">
        <v>2</v>
      </c>
      <c r="I152" s="322">
        <v>3</v>
      </c>
      <c r="J152" s="328">
        <f t="shared" si="8"/>
        <v>2.5</v>
      </c>
      <c r="K152" s="324" t="s">
        <v>50</v>
      </c>
      <c r="L152" s="325">
        <v>1</v>
      </c>
      <c r="M152" s="324" t="s">
        <v>48</v>
      </c>
      <c r="N152" s="329"/>
      <c r="O152" s="13"/>
    </row>
    <row r="153" spans="1:15" ht="45" customHeight="1" x14ac:dyDescent="0.25">
      <c r="A153" s="176" t="s">
        <v>351</v>
      </c>
      <c r="B153" s="176" t="s">
        <v>354</v>
      </c>
      <c r="C153" s="176" t="s">
        <v>350</v>
      </c>
      <c r="D153" s="176" t="s">
        <v>360</v>
      </c>
      <c r="E153" s="319"/>
      <c r="F153" s="320"/>
      <c r="G153" s="147" t="s">
        <v>399</v>
      </c>
      <c r="H153" s="322">
        <v>5</v>
      </c>
      <c r="I153" s="322">
        <v>10</v>
      </c>
      <c r="J153" s="328">
        <f t="shared" si="8"/>
        <v>7.5</v>
      </c>
      <c r="K153" s="324" t="s">
        <v>346</v>
      </c>
      <c r="L153" s="325">
        <v>1</v>
      </c>
      <c r="M153" s="324" t="s">
        <v>48</v>
      </c>
      <c r="N153" s="329"/>
      <c r="O153" s="13"/>
    </row>
    <row r="154" spans="1:15" ht="15" x14ac:dyDescent="0.25">
      <c r="A154" s="174" t="s">
        <v>351</v>
      </c>
      <c r="B154" s="174" t="s">
        <v>354</v>
      </c>
      <c r="C154" s="174" t="s">
        <v>351</v>
      </c>
      <c r="D154" s="363"/>
      <c r="E154" s="327"/>
      <c r="F154" s="147"/>
      <c r="G154" s="144" t="s">
        <v>1112</v>
      </c>
      <c r="H154" s="322"/>
      <c r="I154" s="322"/>
      <c r="J154" s="328"/>
      <c r="K154" s="324"/>
      <c r="L154" s="325"/>
      <c r="M154" s="324"/>
      <c r="N154" s="329" t="s">
        <v>719</v>
      </c>
      <c r="O154" s="13"/>
    </row>
    <row r="155" spans="1:15" ht="30" customHeight="1" x14ac:dyDescent="0.25">
      <c r="A155" s="176" t="s">
        <v>351</v>
      </c>
      <c r="B155" s="176" t="s">
        <v>354</v>
      </c>
      <c r="C155" s="176" t="s">
        <v>351</v>
      </c>
      <c r="D155" s="176" t="s">
        <v>387</v>
      </c>
      <c r="E155" s="341"/>
      <c r="F155" s="320"/>
      <c r="G155" s="334" t="s">
        <v>720</v>
      </c>
      <c r="H155" s="335">
        <v>150</v>
      </c>
      <c r="I155" s="335">
        <v>200</v>
      </c>
      <c r="J155" s="323"/>
      <c r="K155" s="338" t="s">
        <v>96</v>
      </c>
      <c r="L155" s="337">
        <v>8</v>
      </c>
      <c r="M155" s="338" t="s">
        <v>48</v>
      </c>
      <c r="N155" s="339" t="s">
        <v>721</v>
      </c>
      <c r="O155" s="13"/>
    </row>
    <row r="156" spans="1:15" ht="15" x14ac:dyDescent="0.25">
      <c r="A156" s="158"/>
      <c r="B156" s="158"/>
      <c r="C156" s="158"/>
      <c r="D156" s="158"/>
      <c r="E156" s="159"/>
      <c r="F156" s="160"/>
      <c r="G156" s="161"/>
      <c r="H156" s="230"/>
      <c r="I156" s="230"/>
      <c r="J156" s="230"/>
      <c r="K156" s="231"/>
      <c r="L156" s="165"/>
      <c r="M156" s="166"/>
      <c r="N156" s="342"/>
      <c r="O156" s="13"/>
    </row>
    <row r="157" spans="1:15" ht="30" customHeight="1" x14ac:dyDescent="0.25">
      <c r="A157" s="174" t="s">
        <v>351</v>
      </c>
      <c r="B157" s="174" t="s">
        <v>356</v>
      </c>
      <c r="C157" s="317"/>
      <c r="D157" s="317"/>
      <c r="E157" s="319"/>
      <c r="F157" s="340"/>
      <c r="G157" s="144" t="s">
        <v>447</v>
      </c>
      <c r="H157" s="322"/>
      <c r="I157" s="322"/>
      <c r="J157" s="328"/>
      <c r="K157" s="324"/>
      <c r="L157" s="325"/>
      <c r="M157" s="324"/>
      <c r="N157" s="326"/>
      <c r="O157" s="13"/>
    </row>
    <row r="158" spans="1:15" ht="15" customHeight="1" x14ac:dyDescent="0.25">
      <c r="A158" s="174" t="s">
        <v>351</v>
      </c>
      <c r="B158" s="174" t="s">
        <v>356</v>
      </c>
      <c r="C158" s="174" t="s">
        <v>387</v>
      </c>
      <c r="D158" s="367"/>
      <c r="E158" s="333"/>
      <c r="F158" s="334"/>
      <c r="G158" s="355" t="s">
        <v>400</v>
      </c>
      <c r="H158" s="335"/>
      <c r="I158" s="335"/>
      <c r="J158" s="336"/>
      <c r="K158" s="338"/>
      <c r="L158" s="337"/>
      <c r="M158" s="338"/>
      <c r="N158" s="339"/>
      <c r="O158" s="13"/>
    </row>
    <row r="159" spans="1:15" ht="15" customHeight="1" x14ac:dyDescent="0.25">
      <c r="A159" s="176" t="s">
        <v>351</v>
      </c>
      <c r="B159" s="176" t="s">
        <v>356</v>
      </c>
      <c r="C159" s="176" t="s">
        <v>387</v>
      </c>
      <c r="D159" s="176" t="s">
        <v>387</v>
      </c>
      <c r="E159" s="341"/>
      <c r="F159" s="320"/>
      <c r="G159" s="334" t="s">
        <v>401</v>
      </c>
      <c r="H159" s="335">
        <v>2</v>
      </c>
      <c r="I159" s="335">
        <v>2</v>
      </c>
      <c r="J159" s="323">
        <f t="shared" ref="J159:J163" si="9">(I159+H159)/2</f>
        <v>2</v>
      </c>
      <c r="K159" s="338" t="s">
        <v>50</v>
      </c>
      <c r="L159" s="337">
        <v>1</v>
      </c>
      <c r="M159" s="338" t="s">
        <v>48</v>
      </c>
      <c r="N159" s="339"/>
      <c r="O159" s="13"/>
    </row>
    <row r="160" spans="1:15" ht="15" customHeight="1" x14ac:dyDescent="0.25">
      <c r="A160" s="176" t="s">
        <v>351</v>
      </c>
      <c r="B160" s="176" t="s">
        <v>356</v>
      </c>
      <c r="C160" s="176" t="s">
        <v>387</v>
      </c>
      <c r="D160" s="176" t="s">
        <v>350</v>
      </c>
      <c r="E160" s="341"/>
      <c r="F160" s="320"/>
      <c r="G160" s="334" t="s">
        <v>402</v>
      </c>
      <c r="H160" s="335">
        <v>2</v>
      </c>
      <c r="I160" s="335">
        <v>2</v>
      </c>
      <c r="J160" s="323">
        <f t="shared" si="9"/>
        <v>2</v>
      </c>
      <c r="K160" s="338" t="s">
        <v>50</v>
      </c>
      <c r="L160" s="337">
        <v>1</v>
      </c>
      <c r="M160" s="338" t="s">
        <v>48</v>
      </c>
      <c r="N160" s="339" t="s">
        <v>592</v>
      </c>
      <c r="O160" s="13"/>
    </row>
    <row r="161" spans="1:15" ht="25" x14ac:dyDescent="0.25">
      <c r="A161" s="176" t="s">
        <v>351</v>
      </c>
      <c r="B161" s="176" t="s">
        <v>356</v>
      </c>
      <c r="C161" s="176" t="s">
        <v>387</v>
      </c>
      <c r="D161" s="176" t="s">
        <v>351</v>
      </c>
      <c r="E161" s="341"/>
      <c r="F161" s="320"/>
      <c r="G161" s="334" t="s">
        <v>403</v>
      </c>
      <c r="H161" s="335">
        <v>1</v>
      </c>
      <c r="I161" s="335">
        <v>1.5</v>
      </c>
      <c r="J161" s="323">
        <f t="shared" si="9"/>
        <v>1.25</v>
      </c>
      <c r="K161" s="338" t="s">
        <v>50</v>
      </c>
      <c r="L161" s="337">
        <v>1</v>
      </c>
      <c r="M161" s="338" t="s">
        <v>48</v>
      </c>
      <c r="N161" s="339" t="s">
        <v>593</v>
      </c>
      <c r="O161" s="13"/>
    </row>
    <row r="162" spans="1:15" ht="15" customHeight="1" x14ac:dyDescent="0.25">
      <c r="A162" s="176" t="s">
        <v>351</v>
      </c>
      <c r="B162" s="176" t="s">
        <v>356</v>
      </c>
      <c r="C162" s="176" t="s">
        <v>387</v>
      </c>
      <c r="D162" s="176" t="s">
        <v>352</v>
      </c>
      <c r="E162" s="341"/>
      <c r="F162" s="320"/>
      <c r="G162" s="334" t="s">
        <v>590</v>
      </c>
      <c r="H162" s="335">
        <v>0.67</v>
      </c>
      <c r="I162" s="335">
        <v>0.67</v>
      </c>
      <c r="J162" s="323">
        <f t="shared" si="9"/>
        <v>0.67</v>
      </c>
      <c r="K162" s="338" t="s">
        <v>50</v>
      </c>
      <c r="L162" s="337">
        <v>1</v>
      </c>
      <c r="M162" s="338" t="s">
        <v>48</v>
      </c>
      <c r="N162" s="339"/>
      <c r="O162" s="13"/>
    </row>
    <row r="163" spans="1:15" ht="15" customHeight="1" x14ac:dyDescent="0.25">
      <c r="A163" s="176" t="s">
        <v>351</v>
      </c>
      <c r="B163" s="176" t="s">
        <v>356</v>
      </c>
      <c r="C163" s="176" t="s">
        <v>387</v>
      </c>
      <c r="D163" s="176" t="s">
        <v>354</v>
      </c>
      <c r="E163" s="341"/>
      <c r="F163" s="320"/>
      <c r="G163" s="334" t="s">
        <v>383</v>
      </c>
      <c r="H163" s="335">
        <v>0.4</v>
      </c>
      <c r="I163" s="335">
        <v>0.6</v>
      </c>
      <c r="J163" s="323">
        <f t="shared" si="9"/>
        <v>0.5</v>
      </c>
      <c r="K163" s="338" t="s">
        <v>50</v>
      </c>
      <c r="L163" s="337">
        <v>1</v>
      </c>
      <c r="M163" s="338" t="s">
        <v>48</v>
      </c>
      <c r="N163" s="339" t="s">
        <v>591</v>
      </c>
      <c r="O163" s="13"/>
    </row>
    <row r="164" spans="1:15" ht="45" customHeight="1" x14ac:dyDescent="0.25">
      <c r="A164" s="174" t="s">
        <v>351</v>
      </c>
      <c r="B164" s="174" t="s">
        <v>356</v>
      </c>
      <c r="C164" s="174" t="s">
        <v>350</v>
      </c>
      <c r="D164" s="367"/>
      <c r="E164" s="333"/>
      <c r="F164" s="334"/>
      <c r="G164" s="355" t="s">
        <v>404</v>
      </c>
      <c r="H164" s="335"/>
      <c r="I164" s="335"/>
      <c r="J164" s="336"/>
      <c r="K164" s="338"/>
      <c r="L164" s="337"/>
      <c r="M164" s="338"/>
      <c r="N164" s="339"/>
      <c r="O164" s="13"/>
    </row>
    <row r="165" spans="1:15" ht="50" x14ac:dyDescent="0.25">
      <c r="A165" s="176" t="s">
        <v>351</v>
      </c>
      <c r="B165" s="176" t="s">
        <v>356</v>
      </c>
      <c r="C165" s="176" t="s">
        <v>350</v>
      </c>
      <c r="D165" s="176" t="s">
        <v>387</v>
      </c>
      <c r="E165" s="333"/>
      <c r="F165" s="334"/>
      <c r="G165" s="334" t="s">
        <v>54</v>
      </c>
      <c r="H165" s="335">
        <v>30</v>
      </c>
      <c r="I165" s="335">
        <v>30</v>
      </c>
      <c r="J165" s="336">
        <f>(I165+H165)/2</f>
        <v>30</v>
      </c>
      <c r="K165" s="331" t="s">
        <v>215</v>
      </c>
      <c r="L165" s="337">
        <v>1</v>
      </c>
      <c r="M165" s="338" t="s">
        <v>48</v>
      </c>
      <c r="N165" s="339" t="s">
        <v>1128</v>
      </c>
      <c r="O165" s="13"/>
    </row>
    <row r="166" spans="1:15" ht="15" x14ac:dyDescent="0.25">
      <c r="A166" s="174" t="s">
        <v>351</v>
      </c>
      <c r="B166" s="174" t="s">
        <v>356</v>
      </c>
      <c r="C166" s="174" t="s">
        <v>351</v>
      </c>
      <c r="D166" s="318"/>
      <c r="E166" s="341"/>
      <c r="F166" s="320"/>
      <c r="G166" s="355" t="s">
        <v>98</v>
      </c>
      <c r="H166" s="335"/>
      <c r="I166" s="335"/>
      <c r="J166" s="336"/>
      <c r="K166" s="338"/>
      <c r="L166" s="337"/>
      <c r="M166" s="338"/>
      <c r="N166" s="339"/>
      <c r="O166" s="13"/>
    </row>
    <row r="167" spans="1:15" ht="37.5" x14ac:dyDescent="0.25">
      <c r="A167" s="176" t="s">
        <v>351</v>
      </c>
      <c r="B167" s="176" t="s">
        <v>356</v>
      </c>
      <c r="C167" s="176" t="s">
        <v>351</v>
      </c>
      <c r="D167" s="176" t="s">
        <v>387</v>
      </c>
      <c r="E167" s="341"/>
      <c r="F167" s="320"/>
      <c r="G167" s="320" t="s">
        <v>706</v>
      </c>
      <c r="H167" s="330">
        <v>0.5</v>
      </c>
      <c r="I167" s="330">
        <v>1</v>
      </c>
      <c r="J167" s="323">
        <f>(I167+H167)/2</f>
        <v>0.75</v>
      </c>
      <c r="K167" s="331" t="s">
        <v>50</v>
      </c>
      <c r="L167" s="332">
        <v>1</v>
      </c>
      <c r="M167" s="331" t="s">
        <v>48</v>
      </c>
      <c r="N167" s="326" t="s">
        <v>222</v>
      </c>
      <c r="O167" s="13"/>
    </row>
    <row r="168" spans="1:15" ht="45" customHeight="1" x14ac:dyDescent="0.25">
      <c r="A168" s="176" t="s">
        <v>351</v>
      </c>
      <c r="B168" s="176" t="s">
        <v>356</v>
      </c>
      <c r="C168" s="176" t="s">
        <v>351</v>
      </c>
      <c r="D168" s="176" t="s">
        <v>350</v>
      </c>
      <c r="E168" s="341"/>
      <c r="F168" s="320"/>
      <c r="G168" s="320" t="s">
        <v>695</v>
      </c>
      <c r="H168" s="330">
        <v>10</v>
      </c>
      <c r="I168" s="330">
        <v>10</v>
      </c>
      <c r="J168" s="323">
        <f>(I168+H168)/2</f>
        <v>10</v>
      </c>
      <c r="K168" s="331" t="s">
        <v>49</v>
      </c>
      <c r="L168" s="332">
        <v>1</v>
      </c>
      <c r="M168" s="331" t="s">
        <v>48</v>
      </c>
      <c r="N168" s="326"/>
      <c r="O168" s="13"/>
    </row>
    <row r="169" spans="1:15" ht="37.5" x14ac:dyDescent="0.25">
      <c r="A169" s="176" t="s">
        <v>351</v>
      </c>
      <c r="B169" s="176" t="s">
        <v>356</v>
      </c>
      <c r="C169" s="176" t="s">
        <v>351</v>
      </c>
      <c r="D169" s="176" t="s">
        <v>351</v>
      </c>
      <c r="E169" s="341"/>
      <c r="F169" s="320"/>
      <c r="G169" s="320" t="s">
        <v>723</v>
      </c>
      <c r="H169" s="330">
        <v>0.2</v>
      </c>
      <c r="I169" s="330">
        <v>0.3</v>
      </c>
      <c r="J169" s="323">
        <f>(I169+H169)/2</f>
        <v>0.25</v>
      </c>
      <c r="K169" s="331" t="s">
        <v>50</v>
      </c>
      <c r="L169" s="332">
        <v>1</v>
      </c>
      <c r="M169" s="331" t="s">
        <v>48</v>
      </c>
      <c r="N169" s="326" t="s">
        <v>724</v>
      </c>
      <c r="O169" s="13"/>
    </row>
    <row r="170" spans="1:15" ht="25" x14ac:dyDescent="0.25">
      <c r="A170" s="176" t="s">
        <v>351</v>
      </c>
      <c r="B170" s="176" t="s">
        <v>356</v>
      </c>
      <c r="C170" s="176" t="s">
        <v>351</v>
      </c>
      <c r="D170" s="176" t="s">
        <v>352</v>
      </c>
      <c r="E170" s="344"/>
      <c r="F170" s="147"/>
      <c r="G170" s="147" t="s">
        <v>657</v>
      </c>
      <c r="H170" s="322"/>
      <c r="I170" s="322"/>
      <c r="J170" s="328"/>
      <c r="K170" s="324"/>
      <c r="L170" s="325">
        <v>1</v>
      </c>
      <c r="M170" s="324" t="s">
        <v>48</v>
      </c>
      <c r="N170" s="329" t="s">
        <v>722</v>
      </c>
      <c r="O170" s="13"/>
    </row>
    <row r="171" spans="1:15" s="20" customFormat="1" x14ac:dyDescent="0.25">
      <c r="A171" s="174" t="s">
        <v>351</v>
      </c>
      <c r="B171" s="174" t="s">
        <v>356</v>
      </c>
      <c r="C171" s="174" t="s">
        <v>352</v>
      </c>
      <c r="D171" s="318"/>
      <c r="E171" s="341"/>
      <c r="F171" s="320"/>
      <c r="G171" s="340" t="s">
        <v>226</v>
      </c>
      <c r="H171" s="330"/>
      <c r="I171" s="330"/>
      <c r="J171" s="323"/>
      <c r="K171" s="331"/>
      <c r="L171" s="332"/>
      <c r="M171" s="331"/>
      <c r="N171" s="326"/>
    </row>
    <row r="172" spans="1:15" x14ac:dyDescent="0.25">
      <c r="A172" s="176" t="s">
        <v>351</v>
      </c>
      <c r="B172" s="176" t="s">
        <v>356</v>
      </c>
      <c r="C172" s="176" t="s">
        <v>352</v>
      </c>
      <c r="D172" s="176" t="s">
        <v>387</v>
      </c>
      <c r="E172" s="341"/>
      <c r="F172" s="320"/>
      <c r="G172" s="334" t="s">
        <v>405</v>
      </c>
      <c r="H172" s="335">
        <v>0.4</v>
      </c>
      <c r="I172" s="335">
        <v>2</v>
      </c>
      <c r="J172" s="323">
        <f>(I172+H172)/2</f>
        <v>1.2</v>
      </c>
      <c r="K172" s="338" t="s">
        <v>50</v>
      </c>
      <c r="L172" s="337">
        <v>1</v>
      </c>
      <c r="M172" s="338" t="s">
        <v>48</v>
      </c>
      <c r="N172" s="339"/>
    </row>
    <row r="173" spans="1:15" x14ac:dyDescent="0.25">
      <c r="A173" s="176" t="s">
        <v>351</v>
      </c>
      <c r="B173" s="176" t="s">
        <v>356</v>
      </c>
      <c r="C173" s="176" t="s">
        <v>352</v>
      </c>
      <c r="D173" s="176" t="s">
        <v>350</v>
      </c>
      <c r="E173" s="341"/>
      <c r="F173" s="320"/>
      <c r="G173" s="334" t="s">
        <v>406</v>
      </c>
      <c r="H173" s="335">
        <v>0.4</v>
      </c>
      <c r="I173" s="335">
        <v>2</v>
      </c>
      <c r="J173" s="323">
        <f>(I173+H173)/2</f>
        <v>1.2</v>
      </c>
      <c r="K173" s="338" t="s">
        <v>50</v>
      </c>
      <c r="L173" s="337">
        <v>1</v>
      </c>
      <c r="M173" s="338" t="s">
        <v>48</v>
      </c>
      <c r="N173" s="339"/>
    </row>
    <row r="174" spans="1:15" x14ac:dyDescent="0.25">
      <c r="A174" s="174" t="s">
        <v>351</v>
      </c>
      <c r="B174" s="174" t="s">
        <v>356</v>
      </c>
      <c r="C174" s="174" t="s">
        <v>354</v>
      </c>
      <c r="D174" s="318"/>
      <c r="E174" s="341"/>
      <c r="F174" s="320"/>
      <c r="G174" s="144" t="s">
        <v>446</v>
      </c>
      <c r="H174" s="335"/>
      <c r="I174" s="335"/>
      <c r="J174" s="336"/>
      <c r="K174" s="338"/>
      <c r="L174" s="337"/>
      <c r="M174" s="338"/>
      <c r="N174" s="339"/>
    </row>
    <row r="175" spans="1:15" ht="25" x14ac:dyDescent="0.25">
      <c r="A175" s="176" t="s">
        <v>351</v>
      </c>
      <c r="B175" s="176" t="s">
        <v>356</v>
      </c>
      <c r="C175" s="176" t="s">
        <v>354</v>
      </c>
      <c r="D175" s="176" t="s">
        <v>387</v>
      </c>
      <c r="E175" s="341"/>
      <c r="F175" s="320"/>
      <c r="G175" s="147" t="s">
        <v>696</v>
      </c>
      <c r="H175" s="322">
        <v>0.8</v>
      </c>
      <c r="I175" s="322">
        <v>1.2</v>
      </c>
      <c r="J175" s="328">
        <f t="shared" ref="J175:J182" si="10">(I175+H175)/2</f>
        <v>1</v>
      </c>
      <c r="K175" s="324" t="s">
        <v>50</v>
      </c>
      <c r="L175" s="325">
        <v>1</v>
      </c>
      <c r="M175" s="324" t="s">
        <v>48</v>
      </c>
      <c r="N175" s="329" t="s">
        <v>526</v>
      </c>
    </row>
    <row r="176" spans="1:15" ht="62.5" x14ac:dyDescent="0.25">
      <c r="A176" s="176" t="s">
        <v>351</v>
      </c>
      <c r="B176" s="176" t="s">
        <v>356</v>
      </c>
      <c r="C176" s="176" t="s">
        <v>354</v>
      </c>
      <c r="D176" s="176" t="s">
        <v>350</v>
      </c>
      <c r="E176" s="344"/>
      <c r="F176" s="147"/>
      <c r="G176" s="147" t="s">
        <v>697</v>
      </c>
      <c r="H176" s="322">
        <v>0.8</v>
      </c>
      <c r="I176" s="322">
        <v>1.2</v>
      </c>
      <c r="J176" s="328">
        <f t="shared" si="10"/>
        <v>1</v>
      </c>
      <c r="K176" s="324" t="s">
        <v>50</v>
      </c>
      <c r="L176" s="325">
        <v>1</v>
      </c>
      <c r="M176" s="324" t="s">
        <v>48</v>
      </c>
      <c r="N176" s="329" t="s">
        <v>725</v>
      </c>
    </row>
    <row r="177" spans="1:14" x14ac:dyDescent="0.25">
      <c r="A177" s="176" t="s">
        <v>351</v>
      </c>
      <c r="B177" s="176" t="s">
        <v>356</v>
      </c>
      <c r="C177" s="176" t="s">
        <v>354</v>
      </c>
      <c r="D177" s="176" t="s">
        <v>351</v>
      </c>
      <c r="E177" s="368"/>
      <c r="F177" s="147"/>
      <c r="G177" s="147" t="s">
        <v>407</v>
      </c>
      <c r="H177" s="322">
        <v>0.2</v>
      </c>
      <c r="I177" s="322">
        <v>0.3</v>
      </c>
      <c r="J177" s="328">
        <f t="shared" si="10"/>
        <v>0.25</v>
      </c>
      <c r="K177" s="324" t="s">
        <v>50</v>
      </c>
      <c r="L177" s="325">
        <v>1</v>
      </c>
      <c r="M177" s="324" t="s">
        <v>48</v>
      </c>
      <c r="N177" s="329"/>
    </row>
    <row r="178" spans="1:14" x14ac:dyDescent="0.25">
      <c r="A178" s="176" t="s">
        <v>351</v>
      </c>
      <c r="B178" s="176" t="s">
        <v>356</v>
      </c>
      <c r="C178" s="176" t="s">
        <v>354</v>
      </c>
      <c r="D178" s="176" t="s">
        <v>352</v>
      </c>
      <c r="E178" s="344"/>
      <c r="F178" s="147"/>
      <c r="G178" s="147" t="s">
        <v>698</v>
      </c>
      <c r="H178" s="322">
        <v>20</v>
      </c>
      <c r="I178" s="322">
        <v>20</v>
      </c>
      <c r="J178" s="328">
        <f t="shared" si="10"/>
        <v>20</v>
      </c>
      <c r="K178" s="324" t="s">
        <v>49</v>
      </c>
      <c r="L178" s="325">
        <v>1</v>
      </c>
      <c r="M178" s="324" t="s">
        <v>48</v>
      </c>
      <c r="N178" s="369"/>
    </row>
    <row r="179" spans="1:14" x14ac:dyDescent="0.25">
      <c r="A179" s="176" t="s">
        <v>351</v>
      </c>
      <c r="B179" s="176" t="s">
        <v>356</v>
      </c>
      <c r="C179" s="176" t="s">
        <v>354</v>
      </c>
      <c r="D179" s="176" t="s">
        <v>354</v>
      </c>
      <c r="E179" s="344"/>
      <c r="F179" s="147"/>
      <c r="G179" s="147" t="s">
        <v>55</v>
      </c>
      <c r="H179" s="322">
        <v>1</v>
      </c>
      <c r="I179" s="322">
        <v>1</v>
      </c>
      <c r="J179" s="328">
        <f t="shared" si="10"/>
        <v>1</v>
      </c>
      <c r="K179" s="136" t="s">
        <v>51</v>
      </c>
      <c r="L179" s="370">
        <v>96</v>
      </c>
      <c r="M179" s="352" t="s">
        <v>48</v>
      </c>
      <c r="N179" s="329" t="s">
        <v>1289</v>
      </c>
    </row>
    <row r="180" spans="1:14" ht="62.5" x14ac:dyDescent="0.25">
      <c r="A180" s="176" t="s">
        <v>351</v>
      </c>
      <c r="B180" s="176" t="s">
        <v>356</v>
      </c>
      <c r="C180" s="176" t="s">
        <v>354</v>
      </c>
      <c r="D180" s="176" t="s">
        <v>356</v>
      </c>
      <c r="E180" s="344"/>
      <c r="F180" s="147"/>
      <c r="G180" s="144" t="s">
        <v>1416</v>
      </c>
      <c r="H180" s="322">
        <v>0.5</v>
      </c>
      <c r="I180" s="322">
        <v>1</v>
      </c>
      <c r="J180" s="328">
        <f t="shared" si="10"/>
        <v>0.75</v>
      </c>
      <c r="K180" s="324" t="s">
        <v>50</v>
      </c>
      <c r="L180" s="325">
        <v>1</v>
      </c>
      <c r="M180" s="324" t="s">
        <v>48</v>
      </c>
      <c r="N180" s="329" t="s">
        <v>725</v>
      </c>
    </row>
    <row r="181" spans="1:14" x14ac:dyDescent="0.25">
      <c r="A181" s="176" t="s">
        <v>351</v>
      </c>
      <c r="B181" s="176" t="s">
        <v>356</v>
      </c>
      <c r="C181" s="176" t="s">
        <v>354</v>
      </c>
      <c r="D181" s="176" t="s">
        <v>359</v>
      </c>
      <c r="E181" s="344"/>
      <c r="F181" s="147"/>
      <c r="G181" s="147" t="s">
        <v>635</v>
      </c>
      <c r="H181" s="322">
        <v>6</v>
      </c>
      <c r="I181" s="322">
        <v>6</v>
      </c>
      <c r="J181" s="328">
        <f t="shared" si="10"/>
        <v>6</v>
      </c>
      <c r="K181" s="324" t="s">
        <v>50</v>
      </c>
      <c r="L181" s="325">
        <v>1</v>
      </c>
      <c r="M181" s="324" t="s">
        <v>48</v>
      </c>
      <c r="N181" s="369"/>
    </row>
    <row r="182" spans="1:14" ht="25" x14ac:dyDescent="0.25">
      <c r="A182" s="176" t="s">
        <v>351</v>
      </c>
      <c r="B182" s="176" t="s">
        <v>356</v>
      </c>
      <c r="C182" s="176" t="s">
        <v>354</v>
      </c>
      <c r="D182" s="176" t="s">
        <v>360</v>
      </c>
      <c r="E182" s="344"/>
      <c r="F182" s="147"/>
      <c r="G182" s="147" t="s">
        <v>636</v>
      </c>
      <c r="H182" s="322">
        <v>4</v>
      </c>
      <c r="I182" s="322">
        <v>4</v>
      </c>
      <c r="J182" s="328">
        <f t="shared" si="10"/>
        <v>4</v>
      </c>
      <c r="K182" s="136" t="s">
        <v>50</v>
      </c>
      <c r="L182" s="325">
        <v>1</v>
      </c>
      <c r="M182" s="324" t="s">
        <v>48</v>
      </c>
      <c r="N182" s="329"/>
    </row>
    <row r="183" spans="1:14" x14ac:dyDescent="0.25">
      <c r="A183" s="158"/>
      <c r="B183" s="158"/>
      <c r="C183" s="158"/>
      <c r="D183" s="158"/>
      <c r="E183" s="159"/>
      <c r="F183" s="160"/>
      <c r="G183" s="161"/>
      <c r="H183" s="162"/>
      <c r="I183" s="163"/>
      <c r="J183" s="163"/>
      <c r="K183" s="163"/>
      <c r="L183" s="164"/>
      <c r="M183" s="165"/>
      <c r="N183" s="166"/>
    </row>
  </sheetData>
  <mergeCells count="7">
    <mergeCell ref="A1:N1"/>
    <mergeCell ref="N46:N49"/>
    <mergeCell ref="O40:O41"/>
    <mergeCell ref="A2:E2"/>
    <mergeCell ref="H2:K2"/>
    <mergeCell ref="L2:M2"/>
    <mergeCell ref="H3:J3"/>
  </mergeCells>
  <phoneticPr fontId="28" type="noConversion"/>
  <pageMargins left="0.70866141732283472" right="0.70866141732283472" top="0.78740157480314965" bottom="0.78740157480314965" header="0.31496062992125984" footer="0.31496062992125984"/>
  <pageSetup paperSize="9" scale="75" fitToHeight="0" orientation="landscape" r:id="rId1"/>
  <headerFooter>
    <oddHeader>&amp;LBau- und Sperrzeitenkatalog</oddHeader>
    <oddFooter>&amp;L&amp;F /
&amp;A&amp;C&amp;P / &amp;N&amp;RRev-Index: 2.0
Gültig ab: 01.05.2024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59"/>
  <sheetViews>
    <sheetView zoomScaleNormal="100" workbookViewId="0">
      <pane ySplit="4" topLeftCell="A25" activePane="bottomLeft" state="frozen"/>
      <selection activeCell="E22" sqref="E22"/>
      <selection pane="bottomLeft" activeCell="E22" sqref="E22"/>
    </sheetView>
  </sheetViews>
  <sheetFormatPr baseColWidth="10" defaultColWidth="11.453125" defaultRowHeight="12.5" x14ac:dyDescent="0.25"/>
  <cols>
    <col min="1" max="4" width="3.7265625" style="48" customWidth="1"/>
    <col min="5" max="5" width="3.7265625" style="34" customWidth="1"/>
    <col min="6" max="6" width="6.7265625" style="34" customWidth="1"/>
    <col min="7" max="7" width="50.7265625" style="49" customWidth="1"/>
    <col min="8" max="10" width="7.7265625" style="52" customWidth="1"/>
    <col min="11" max="11" width="7.7265625" style="34" customWidth="1"/>
    <col min="12" max="12" width="7.7265625" style="53" customWidth="1"/>
    <col min="13" max="13" width="7.7265625" style="34" customWidth="1"/>
    <col min="14" max="14" width="50.7265625" style="49" customWidth="1"/>
    <col min="15" max="17" width="3.7265625" style="34" bestFit="1" customWidth="1"/>
    <col min="18" max="19" width="3" style="34" bestFit="1" customWidth="1"/>
    <col min="20" max="20" width="11.453125" style="34"/>
    <col min="21" max="21" width="23" style="34" customWidth="1"/>
    <col min="22" max="16384" width="11.453125" style="34"/>
  </cols>
  <sheetData>
    <row r="1" spans="1:15" ht="17.5" x14ac:dyDescent="0.25">
      <c r="A1" s="823" t="s">
        <v>445</v>
      </c>
      <c r="B1" s="824"/>
      <c r="C1" s="824"/>
      <c r="D1" s="824"/>
      <c r="E1" s="824"/>
      <c r="F1" s="824"/>
      <c r="G1" s="824"/>
      <c r="H1" s="824"/>
      <c r="I1" s="824"/>
      <c r="J1" s="824"/>
      <c r="K1" s="824"/>
      <c r="L1" s="824"/>
      <c r="M1" s="824"/>
      <c r="N1" s="825"/>
    </row>
    <row r="2" spans="1:15" s="33" customFormat="1" x14ac:dyDescent="0.25">
      <c r="A2" s="838" t="s">
        <v>0</v>
      </c>
      <c r="B2" s="838"/>
      <c r="C2" s="838"/>
      <c r="D2" s="838"/>
      <c r="E2" s="838"/>
      <c r="F2" s="371" t="s">
        <v>886</v>
      </c>
      <c r="G2" s="372" t="s">
        <v>1</v>
      </c>
      <c r="H2" s="839" t="s">
        <v>3</v>
      </c>
      <c r="I2" s="839"/>
      <c r="J2" s="839"/>
      <c r="K2" s="839"/>
      <c r="L2" s="840" t="s">
        <v>2</v>
      </c>
      <c r="M2" s="840"/>
      <c r="N2" s="373" t="s">
        <v>245</v>
      </c>
    </row>
    <row r="3" spans="1:15" s="33" customFormat="1" x14ac:dyDescent="0.25">
      <c r="A3" s="372"/>
      <c r="B3" s="372"/>
      <c r="C3" s="372"/>
      <c r="D3" s="372"/>
      <c r="E3" s="372"/>
      <c r="F3" s="371"/>
      <c r="G3" s="372"/>
      <c r="H3" s="804" t="s">
        <v>888</v>
      </c>
      <c r="I3" s="805"/>
      <c r="J3" s="806"/>
      <c r="K3" s="312" t="s">
        <v>167</v>
      </c>
      <c r="L3" s="313" t="s">
        <v>888</v>
      </c>
      <c r="M3" s="312" t="s">
        <v>167</v>
      </c>
      <c r="N3" s="374"/>
    </row>
    <row r="4" spans="1:15" s="33" customFormat="1" ht="9.75" customHeight="1" x14ac:dyDescent="0.25">
      <c r="A4" s="372"/>
      <c r="B4" s="372"/>
      <c r="C4" s="372"/>
      <c r="D4" s="372"/>
      <c r="E4" s="372"/>
      <c r="F4" s="371"/>
      <c r="G4" s="372"/>
      <c r="H4" s="315" t="s">
        <v>247</v>
      </c>
      <c r="I4" s="316" t="s">
        <v>248</v>
      </c>
      <c r="J4" s="316" t="s">
        <v>251</v>
      </c>
      <c r="K4" s="312"/>
      <c r="L4" s="313"/>
      <c r="M4" s="312"/>
      <c r="N4" s="374"/>
    </row>
    <row r="5" spans="1:15" s="20" customFormat="1" ht="15" customHeight="1" x14ac:dyDescent="0.25">
      <c r="A5" s="173" t="s">
        <v>352</v>
      </c>
      <c r="B5" s="174"/>
      <c r="C5" s="375"/>
      <c r="D5" s="143"/>
      <c r="E5" s="143"/>
      <c r="F5" s="252"/>
      <c r="G5" s="376" t="s">
        <v>1287</v>
      </c>
      <c r="H5" s="254"/>
      <c r="I5" s="254"/>
      <c r="J5" s="377"/>
      <c r="K5" s="255"/>
      <c r="L5" s="378"/>
      <c r="M5" s="255"/>
      <c r="N5" s="379" t="s">
        <v>918</v>
      </c>
      <c r="O5" s="13"/>
    </row>
    <row r="6" spans="1:15" s="20" customFormat="1" ht="15" customHeight="1" x14ac:dyDescent="0.25">
      <c r="A6" s="174" t="s">
        <v>352</v>
      </c>
      <c r="B6" s="174" t="s">
        <v>387</v>
      </c>
      <c r="C6" s="375"/>
      <c r="D6" s="143"/>
      <c r="E6" s="143"/>
      <c r="F6" s="252"/>
      <c r="G6" s="380" t="s">
        <v>214</v>
      </c>
      <c r="H6" s="254"/>
      <c r="I6" s="254"/>
      <c r="J6" s="377"/>
      <c r="K6" s="255"/>
      <c r="L6" s="378"/>
      <c r="M6" s="255"/>
      <c r="N6" s="379" t="s">
        <v>918</v>
      </c>
      <c r="O6" s="13"/>
    </row>
    <row r="7" spans="1:15" ht="15" customHeight="1" x14ac:dyDescent="0.25">
      <c r="A7" s="174" t="s">
        <v>352</v>
      </c>
      <c r="B7" s="174" t="s">
        <v>387</v>
      </c>
      <c r="C7" s="381" t="s">
        <v>387</v>
      </c>
      <c r="D7" s="143"/>
      <c r="E7" s="143"/>
      <c r="F7" s="252"/>
      <c r="G7" s="257" t="s">
        <v>444</v>
      </c>
      <c r="H7" s="254"/>
      <c r="I7" s="254"/>
      <c r="J7" s="377"/>
      <c r="K7" s="255"/>
      <c r="L7" s="378"/>
      <c r="M7" s="255"/>
      <c r="N7" s="379"/>
      <c r="O7" s="51"/>
    </row>
    <row r="8" spans="1:15" ht="15" customHeight="1" x14ac:dyDescent="0.25">
      <c r="A8" s="176" t="s">
        <v>352</v>
      </c>
      <c r="B8" s="176" t="s">
        <v>387</v>
      </c>
      <c r="C8" s="382" t="s">
        <v>387</v>
      </c>
      <c r="D8" s="382" t="s">
        <v>387</v>
      </c>
      <c r="E8" s="143"/>
      <c r="F8" s="252"/>
      <c r="G8" s="147" t="s">
        <v>145</v>
      </c>
      <c r="H8" s="254">
        <v>1.5</v>
      </c>
      <c r="I8" s="254">
        <v>1.5</v>
      </c>
      <c r="J8" s="377">
        <f>(I8+H8)/2</f>
        <v>1.5</v>
      </c>
      <c r="K8" s="255" t="s">
        <v>49</v>
      </c>
      <c r="L8" s="383">
        <v>8</v>
      </c>
      <c r="M8" s="255" t="s">
        <v>48</v>
      </c>
      <c r="N8" s="255"/>
      <c r="O8" s="51"/>
    </row>
    <row r="9" spans="1:15" ht="15" customHeight="1" x14ac:dyDescent="0.25">
      <c r="A9" s="176" t="s">
        <v>352</v>
      </c>
      <c r="B9" s="176" t="s">
        <v>387</v>
      </c>
      <c r="C9" s="382" t="s">
        <v>387</v>
      </c>
      <c r="D9" s="382" t="s">
        <v>350</v>
      </c>
      <c r="E9" s="143"/>
      <c r="F9" s="252"/>
      <c r="G9" s="147" t="s">
        <v>146</v>
      </c>
      <c r="H9" s="377">
        <v>1</v>
      </c>
      <c r="I9" s="377">
        <v>1</v>
      </c>
      <c r="J9" s="377">
        <f>(I9+H9)/2</f>
        <v>1</v>
      </c>
      <c r="K9" s="384" t="s">
        <v>49</v>
      </c>
      <c r="L9" s="383">
        <v>8</v>
      </c>
      <c r="M9" s="384" t="s">
        <v>48</v>
      </c>
      <c r="N9" s="384"/>
      <c r="O9" s="13"/>
    </row>
    <row r="10" spans="1:15" ht="15" customHeight="1" x14ac:dyDescent="0.25">
      <c r="A10" s="174" t="s">
        <v>352</v>
      </c>
      <c r="B10" s="174" t="s">
        <v>387</v>
      </c>
      <c r="C10" s="381" t="s">
        <v>350</v>
      </c>
      <c r="D10" s="143"/>
      <c r="E10" s="143"/>
      <c r="F10" s="252"/>
      <c r="G10" s="257" t="s">
        <v>443</v>
      </c>
      <c r="H10" s="377"/>
      <c r="I10" s="377"/>
      <c r="J10" s="377"/>
      <c r="K10" s="384"/>
      <c r="L10" s="383"/>
      <c r="M10" s="384"/>
      <c r="N10" s="384"/>
      <c r="O10" s="13"/>
    </row>
    <row r="11" spans="1:15" ht="37.5" x14ac:dyDescent="0.25">
      <c r="A11" s="176" t="s">
        <v>352</v>
      </c>
      <c r="B11" s="176" t="s">
        <v>387</v>
      </c>
      <c r="C11" s="382" t="s">
        <v>350</v>
      </c>
      <c r="D11" s="382" t="s">
        <v>387</v>
      </c>
      <c r="E11" s="146"/>
      <c r="F11" s="385"/>
      <c r="G11" s="258" t="s">
        <v>1129</v>
      </c>
      <c r="H11" s="377">
        <v>10</v>
      </c>
      <c r="I11" s="377">
        <v>10</v>
      </c>
      <c r="J11" s="377">
        <f>(I11+H11)/2</f>
        <v>10</v>
      </c>
      <c r="K11" s="384" t="s">
        <v>49</v>
      </c>
      <c r="L11" s="386">
        <v>96</v>
      </c>
      <c r="M11" s="387" t="s">
        <v>48</v>
      </c>
      <c r="N11" s="138" t="s">
        <v>440</v>
      </c>
      <c r="O11" s="13"/>
    </row>
    <row r="12" spans="1:15" ht="15" customHeight="1" x14ac:dyDescent="0.25">
      <c r="A12" s="176" t="s">
        <v>352</v>
      </c>
      <c r="B12" s="176" t="s">
        <v>387</v>
      </c>
      <c r="C12" s="382" t="s">
        <v>350</v>
      </c>
      <c r="D12" s="382" t="s">
        <v>350</v>
      </c>
      <c r="E12" s="146"/>
      <c r="F12" s="385"/>
      <c r="G12" s="147" t="s">
        <v>216</v>
      </c>
      <c r="H12" s="377"/>
      <c r="I12" s="377"/>
      <c r="J12" s="377"/>
      <c r="K12" s="384"/>
      <c r="L12" s="386">
        <v>96</v>
      </c>
      <c r="M12" s="387" t="s">
        <v>48</v>
      </c>
      <c r="N12" s="384"/>
      <c r="O12" s="13"/>
    </row>
    <row r="13" spans="1:15" ht="15" customHeight="1" x14ac:dyDescent="0.25">
      <c r="A13" s="176" t="s">
        <v>352</v>
      </c>
      <c r="B13" s="176" t="s">
        <v>387</v>
      </c>
      <c r="C13" s="382" t="s">
        <v>350</v>
      </c>
      <c r="D13" s="382" t="s">
        <v>351</v>
      </c>
      <c r="E13" s="146"/>
      <c r="F13" s="385"/>
      <c r="G13" s="258" t="s">
        <v>1130</v>
      </c>
      <c r="H13" s="377">
        <v>10</v>
      </c>
      <c r="I13" s="377">
        <v>10</v>
      </c>
      <c r="J13" s="377">
        <f>(I13+H13)/2</f>
        <v>10</v>
      </c>
      <c r="K13" s="384" t="s">
        <v>49</v>
      </c>
      <c r="L13" s="386">
        <v>120</v>
      </c>
      <c r="M13" s="387" t="s">
        <v>48</v>
      </c>
      <c r="N13" s="384"/>
      <c r="O13" s="13"/>
    </row>
    <row r="14" spans="1:15" s="50" customFormat="1" ht="15" customHeight="1" x14ac:dyDescent="0.25">
      <c r="A14" s="176" t="s">
        <v>352</v>
      </c>
      <c r="B14" s="176" t="s">
        <v>387</v>
      </c>
      <c r="C14" s="382" t="s">
        <v>350</v>
      </c>
      <c r="D14" s="382" t="s">
        <v>352</v>
      </c>
      <c r="E14" s="146"/>
      <c r="F14" s="385"/>
      <c r="G14" s="147" t="s">
        <v>216</v>
      </c>
      <c r="H14" s="377"/>
      <c r="I14" s="377"/>
      <c r="J14" s="377"/>
      <c r="K14" s="384"/>
      <c r="L14" s="386">
        <v>96</v>
      </c>
      <c r="M14" s="387" t="s">
        <v>48</v>
      </c>
      <c r="N14" s="384"/>
      <c r="O14" s="13"/>
    </row>
    <row r="15" spans="1:15" ht="15" customHeight="1" x14ac:dyDescent="0.25">
      <c r="A15" s="176" t="s">
        <v>352</v>
      </c>
      <c r="B15" s="176" t="s">
        <v>387</v>
      </c>
      <c r="C15" s="382" t="s">
        <v>350</v>
      </c>
      <c r="D15" s="382" t="s">
        <v>354</v>
      </c>
      <c r="E15" s="146"/>
      <c r="F15" s="385"/>
      <c r="G15" s="388" t="s">
        <v>217</v>
      </c>
      <c r="H15" s="377">
        <v>40</v>
      </c>
      <c r="I15" s="377">
        <v>40</v>
      </c>
      <c r="J15" s="377">
        <f>(I15+H15)/2</f>
        <v>40</v>
      </c>
      <c r="K15" s="384" t="s">
        <v>49</v>
      </c>
      <c r="L15" s="386">
        <v>48</v>
      </c>
      <c r="M15" s="387" t="s">
        <v>48</v>
      </c>
      <c r="N15" s="384"/>
      <c r="O15" s="13"/>
    </row>
    <row r="16" spans="1:15" ht="15" customHeight="1" x14ac:dyDescent="0.3">
      <c r="A16" s="174" t="s">
        <v>352</v>
      </c>
      <c r="B16" s="174" t="s">
        <v>387</v>
      </c>
      <c r="C16" s="381" t="s">
        <v>350</v>
      </c>
      <c r="D16" s="381" t="s">
        <v>356</v>
      </c>
      <c r="E16" s="389"/>
      <c r="F16" s="252"/>
      <c r="G16" s="380" t="s">
        <v>218</v>
      </c>
      <c r="H16" s="377"/>
      <c r="I16" s="377"/>
      <c r="J16" s="377"/>
      <c r="K16" s="384"/>
      <c r="L16" s="383"/>
      <c r="M16" s="384"/>
      <c r="N16" s="384"/>
      <c r="O16" s="13"/>
    </row>
    <row r="17" spans="1:15" ht="15" customHeight="1" x14ac:dyDescent="0.25">
      <c r="A17" s="176" t="s">
        <v>352</v>
      </c>
      <c r="B17" s="176" t="s">
        <v>387</v>
      </c>
      <c r="C17" s="382" t="s">
        <v>350</v>
      </c>
      <c r="D17" s="382" t="s">
        <v>356</v>
      </c>
      <c r="E17" s="382" t="s">
        <v>387</v>
      </c>
      <c r="F17" s="385"/>
      <c r="G17" s="147" t="s">
        <v>219</v>
      </c>
      <c r="H17" s="377">
        <v>10</v>
      </c>
      <c r="I17" s="377">
        <v>10</v>
      </c>
      <c r="J17" s="377">
        <f>(I17+H17)/2</f>
        <v>10</v>
      </c>
      <c r="K17" s="384" t="s">
        <v>49</v>
      </c>
      <c r="L17" s="386">
        <v>48</v>
      </c>
      <c r="M17" s="387" t="s">
        <v>48</v>
      </c>
      <c r="N17" s="384"/>
      <c r="O17" s="13"/>
    </row>
    <row r="18" spans="1:15" ht="15" customHeight="1" x14ac:dyDescent="0.25">
      <c r="A18" s="176" t="s">
        <v>352</v>
      </c>
      <c r="B18" s="176" t="s">
        <v>387</v>
      </c>
      <c r="C18" s="382" t="s">
        <v>350</v>
      </c>
      <c r="D18" s="382" t="s">
        <v>356</v>
      </c>
      <c r="E18" s="382" t="s">
        <v>350</v>
      </c>
      <c r="F18" s="385"/>
      <c r="G18" s="147" t="s">
        <v>220</v>
      </c>
      <c r="H18" s="377">
        <v>10</v>
      </c>
      <c r="I18" s="377">
        <v>10</v>
      </c>
      <c r="J18" s="377">
        <f>(I18+H18)/2</f>
        <v>10</v>
      </c>
      <c r="K18" s="384" t="s">
        <v>49</v>
      </c>
      <c r="L18" s="386">
        <v>96</v>
      </c>
      <c r="M18" s="387" t="s">
        <v>48</v>
      </c>
      <c r="N18" s="384"/>
      <c r="O18" s="13"/>
    </row>
    <row r="19" spans="1:15" ht="15" customHeight="1" x14ac:dyDescent="0.25">
      <c r="A19" s="176" t="s">
        <v>352</v>
      </c>
      <c r="B19" s="176" t="s">
        <v>387</v>
      </c>
      <c r="C19" s="382" t="s">
        <v>350</v>
      </c>
      <c r="D19" s="382" t="s">
        <v>356</v>
      </c>
      <c r="E19" s="382" t="s">
        <v>351</v>
      </c>
      <c r="F19" s="385"/>
      <c r="G19" s="147" t="s">
        <v>221</v>
      </c>
      <c r="H19" s="377">
        <v>40</v>
      </c>
      <c r="I19" s="377">
        <v>40</v>
      </c>
      <c r="J19" s="377">
        <f>(I19+H19)/2</f>
        <v>40</v>
      </c>
      <c r="K19" s="384" t="s">
        <v>49</v>
      </c>
      <c r="L19" s="386">
        <v>24</v>
      </c>
      <c r="M19" s="387" t="s">
        <v>48</v>
      </c>
      <c r="N19" s="384"/>
      <c r="O19" s="13"/>
    </row>
    <row r="20" spans="1:15" ht="15" customHeight="1" x14ac:dyDescent="0.25">
      <c r="A20" s="176" t="s">
        <v>352</v>
      </c>
      <c r="B20" s="176" t="s">
        <v>387</v>
      </c>
      <c r="C20" s="382" t="s">
        <v>350</v>
      </c>
      <c r="D20" s="382" t="s">
        <v>356</v>
      </c>
      <c r="E20" s="382" t="s">
        <v>352</v>
      </c>
      <c r="F20" s="385"/>
      <c r="G20" s="258" t="s">
        <v>217</v>
      </c>
      <c r="H20" s="377">
        <v>40</v>
      </c>
      <c r="I20" s="377">
        <v>40</v>
      </c>
      <c r="J20" s="377">
        <f>(I20+H20)/2</f>
        <v>40</v>
      </c>
      <c r="K20" s="384" t="s">
        <v>49</v>
      </c>
      <c r="L20" s="386">
        <v>48</v>
      </c>
      <c r="M20" s="387" t="s">
        <v>48</v>
      </c>
      <c r="N20" s="384"/>
    </row>
    <row r="21" spans="1:15" ht="15" customHeight="1" x14ac:dyDescent="0.25">
      <c r="A21" s="158"/>
      <c r="B21" s="158"/>
      <c r="C21" s="158"/>
      <c r="D21" s="158"/>
      <c r="E21" s="159"/>
      <c r="F21" s="160"/>
      <c r="G21" s="161"/>
      <c r="H21" s="208"/>
      <c r="I21" s="208"/>
      <c r="J21" s="208"/>
      <c r="K21" s="209"/>
      <c r="L21" s="165"/>
      <c r="M21" s="166"/>
      <c r="N21" s="390"/>
      <c r="O21" s="13"/>
    </row>
    <row r="22" spans="1:15" ht="30" customHeight="1" x14ac:dyDescent="0.25">
      <c r="A22" s="174" t="s">
        <v>352</v>
      </c>
      <c r="B22" s="174" t="s">
        <v>350</v>
      </c>
      <c r="C22" s="375"/>
      <c r="D22" s="143"/>
      <c r="E22" s="143"/>
      <c r="F22" s="252"/>
      <c r="G22" s="380" t="s">
        <v>225</v>
      </c>
      <c r="H22" s="391"/>
      <c r="I22" s="391"/>
      <c r="J22" s="392"/>
      <c r="K22" s="393"/>
      <c r="L22" s="394"/>
      <c r="M22" s="395"/>
      <c r="N22" s="396" t="s">
        <v>844</v>
      </c>
      <c r="O22" s="63"/>
    </row>
    <row r="23" spans="1:15" ht="30" customHeight="1" x14ac:dyDescent="0.25">
      <c r="A23" s="844" t="s">
        <v>846</v>
      </c>
      <c r="B23" s="845"/>
      <c r="C23" s="845"/>
      <c r="D23" s="845"/>
      <c r="E23" s="845"/>
      <c r="F23" s="845"/>
      <c r="G23" s="845"/>
      <c r="H23" s="845"/>
      <c r="I23" s="845"/>
      <c r="J23" s="845"/>
      <c r="K23" s="845"/>
      <c r="L23" s="845"/>
      <c r="M23" s="845"/>
      <c r="N23" s="846"/>
      <c r="O23" s="13"/>
    </row>
    <row r="24" spans="1:15" ht="15" customHeight="1" x14ac:dyDescent="0.25">
      <c r="A24" s="174" t="s">
        <v>352</v>
      </c>
      <c r="B24" s="174" t="s">
        <v>350</v>
      </c>
      <c r="C24" s="381" t="s">
        <v>387</v>
      </c>
      <c r="D24" s="143"/>
      <c r="E24" s="143"/>
      <c r="F24" s="252"/>
      <c r="G24" s="380" t="s">
        <v>400</v>
      </c>
      <c r="H24" s="391"/>
      <c r="I24" s="391"/>
      <c r="J24" s="392"/>
      <c r="K24" s="393"/>
      <c r="L24" s="394"/>
      <c r="M24" s="395"/>
      <c r="N24" s="397"/>
    </row>
    <row r="25" spans="1:15" ht="60" customHeight="1" x14ac:dyDescent="0.25">
      <c r="A25" s="844" t="s">
        <v>849</v>
      </c>
      <c r="B25" s="842"/>
      <c r="C25" s="842"/>
      <c r="D25" s="842"/>
      <c r="E25" s="842"/>
      <c r="F25" s="842"/>
      <c r="G25" s="842"/>
      <c r="H25" s="842"/>
      <c r="I25" s="842"/>
      <c r="J25" s="842"/>
      <c r="K25" s="842"/>
      <c r="L25" s="842"/>
      <c r="M25" s="842"/>
      <c r="N25" s="843"/>
    </row>
    <row r="26" spans="1:15" ht="50" x14ac:dyDescent="0.25">
      <c r="A26" s="176" t="s">
        <v>352</v>
      </c>
      <c r="B26" s="176" t="s">
        <v>350</v>
      </c>
      <c r="C26" s="382" t="s">
        <v>387</v>
      </c>
      <c r="D26" s="382" t="s">
        <v>387</v>
      </c>
      <c r="E26" s="398"/>
      <c r="F26" s="399"/>
      <c r="G26" s="320" t="s">
        <v>779</v>
      </c>
      <c r="H26" s="400">
        <v>40</v>
      </c>
      <c r="I26" s="400">
        <v>45</v>
      </c>
      <c r="J26" s="377">
        <f>(I26+H26)/2</f>
        <v>42.5</v>
      </c>
      <c r="K26" s="401" t="s">
        <v>50</v>
      </c>
      <c r="L26" s="402">
        <v>8</v>
      </c>
      <c r="M26" s="401" t="s">
        <v>48</v>
      </c>
      <c r="N26" s="403" t="s">
        <v>847</v>
      </c>
      <c r="O26" s="13"/>
    </row>
    <row r="27" spans="1:15" ht="25" x14ac:dyDescent="0.25">
      <c r="A27" s="176" t="s">
        <v>352</v>
      </c>
      <c r="B27" s="176" t="s">
        <v>350</v>
      </c>
      <c r="C27" s="382" t="s">
        <v>387</v>
      </c>
      <c r="D27" s="382" t="s">
        <v>350</v>
      </c>
      <c r="E27" s="382"/>
      <c r="F27" s="388"/>
      <c r="G27" s="147" t="s">
        <v>869</v>
      </c>
      <c r="H27" s="254">
        <v>5</v>
      </c>
      <c r="I27" s="254">
        <v>5</v>
      </c>
      <c r="J27" s="254">
        <f>(I27+H27)/2</f>
        <v>5</v>
      </c>
      <c r="K27" s="404" t="s">
        <v>215</v>
      </c>
      <c r="L27" s="405">
        <v>1</v>
      </c>
      <c r="M27" s="406" t="s">
        <v>48</v>
      </c>
      <c r="N27" s="403" t="s">
        <v>870</v>
      </c>
    </row>
    <row r="28" spans="1:15" ht="15" customHeight="1" x14ac:dyDescent="0.25">
      <c r="A28" s="176" t="s">
        <v>352</v>
      </c>
      <c r="B28" s="176" t="s">
        <v>350</v>
      </c>
      <c r="C28" s="382" t="s">
        <v>387</v>
      </c>
      <c r="D28" s="382" t="s">
        <v>351</v>
      </c>
      <c r="E28" s="382"/>
      <c r="F28" s="388"/>
      <c r="G28" s="147" t="s">
        <v>845</v>
      </c>
      <c r="H28" s="254">
        <f>0.67/1.5</f>
        <v>0.44666666666666671</v>
      </c>
      <c r="I28" s="254">
        <v>0.45</v>
      </c>
      <c r="J28" s="254">
        <f>(I28+H28)/2</f>
        <v>0.44833333333333336</v>
      </c>
      <c r="K28" s="404" t="s">
        <v>50</v>
      </c>
      <c r="L28" s="405">
        <v>1</v>
      </c>
      <c r="M28" s="406" t="s">
        <v>48</v>
      </c>
      <c r="N28" s="407" t="s">
        <v>1417</v>
      </c>
    </row>
    <row r="29" spans="1:15" ht="15" customHeight="1" x14ac:dyDescent="0.25">
      <c r="A29" s="176" t="s">
        <v>352</v>
      </c>
      <c r="B29" s="176" t="s">
        <v>350</v>
      </c>
      <c r="C29" s="382" t="s">
        <v>387</v>
      </c>
      <c r="D29" s="382" t="s">
        <v>352</v>
      </c>
      <c r="E29" s="398"/>
      <c r="F29" s="399"/>
      <c r="G29" s="147" t="s">
        <v>1131</v>
      </c>
      <c r="H29" s="408"/>
      <c r="I29" s="408"/>
      <c r="J29" s="377"/>
      <c r="K29" s="409"/>
      <c r="L29" s="409">
        <v>1</v>
      </c>
      <c r="M29" s="401" t="s">
        <v>48</v>
      </c>
      <c r="N29" s="410"/>
    </row>
    <row r="30" spans="1:15" ht="15" customHeight="1" x14ac:dyDescent="0.25">
      <c r="A30" s="174" t="s">
        <v>352</v>
      </c>
      <c r="B30" s="174" t="s">
        <v>350</v>
      </c>
      <c r="C30" s="381" t="s">
        <v>350</v>
      </c>
      <c r="D30" s="143"/>
      <c r="E30" s="143"/>
      <c r="F30" s="252"/>
      <c r="G30" s="380" t="s">
        <v>442</v>
      </c>
      <c r="H30" s="411"/>
      <c r="I30" s="411"/>
      <c r="J30" s="377"/>
      <c r="K30" s="406"/>
      <c r="L30" s="412"/>
      <c r="M30" s="406"/>
      <c r="N30" s="403"/>
    </row>
    <row r="31" spans="1:15" ht="15" customHeight="1" x14ac:dyDescent="0.25">
      <c r="A31" s="841" t="s">
        <v>871</v>
      </c>
      <c r="B31" s="842"/>
      <c r="C31" s="842"/>
      <c r="D31" s="842"/>
      <c r="E31" s="842"/>
      <c r="F31" s="842"/>
      <c r="G31" s="842"/>
      <c r="H31" s="842"/>
      <c r="I31" s="842"/>
      <c r="J31" s="842"/>
      <c r="K31" s="842"/>
      <c r="L31" s="842"/>
      <c r="M31" s="842"/>
      <c r="N31" s="843"/>
    </row>
    <row r="32" spans="1:15" ht="15" customHeight="1" x14ac:dyDescent="0.25">
      <c r="A32" s="176" t="s">
        <v>352</v>
      </c>
      <c r="B32" s="197" t="s">
        <v>350</v>
      </c>
      <c r="C32" s="382" t="s">
        <v>350</v>
      </c>
      <c r="D32" s="382" t="s">
        <v>387</v>
      </c>
      <c r="E32" s="143"/>
      <c r="F32" s="252"/>
      <c r="G32" s="147" t="s">
        <v>145</v>
      </c>
      <c r="H32" s="411">
        <v>1</v>
      </c>
      <c r="I32" s="411">
        <v>2</v>
      </c>
      <c r="J32" s="377">
        <f>(I32+H32)/2</f>
        <v>1.5</v>
      </c>
      <c r="K32" s="406" t="s">
        <v>49</v>
      </c>
      <c r="L32" s="412">
        <v>1</v>
      </c>
      <c r="M32" s="406" t="s">
        <v>48</v>
      </c>
      <c r="N32" s="407" t="s">
        <v>873</v>
      </c>
    </row>
    <row r="33" spans="1:28" ht="30" customHeight="1" x14ac:dyDescent="0.25">
      <c r="A33" s="176" t="s">
        <v>352</v>
      </c>
      <c r="B33" s="197" t="s">
        <v>350</v>
      </c>
      <c r="C33" s="382" t="s">
        <v>350</v>
      </c>
      <c r="D33" s="382" t="s">
        <v>350</v>
      </c>
      <c r="E33" s="143"/>
      <c r="F33" s="252"/>
      <c r="G33" s="147" t="s">
        <v>146</v>
      </c>
      <c r="H33" s="413">
        <v>0.5</v>
      </c>
      <c r="I33" s="413">
        <v>1.5</v>
      </c>
      <c r="J33" s="377">
        <f>(I33+H33)/2</f>
        <v>1</v>
      </c>
      <c r="K33" s="414" t="s">
        <v>49</v>
      </c>
      <c r="L33" s="415">
        <v>1</v>
      </c>
      <c r="M33" s="406" t="s">
        <v>48</v>
      </c>
      <c r="N33" s="407" t="s">
        <v>873</v>
      </c>
    </row>
    <row r="34" spans="1:28" ht="25" x14ac:dyDescent="0.25">
      <c r="A34" s="174" t="s">
        <v>352</v>
      </c>
      <c r="B34" s="174" t="s">
        <v>350</v>
      </c>
      <c r="C34" s="381" t="s">
        <v>351</v>
      </c>
      <c r="D34" s="143"/>
      <c r="E34" s="143"/>
      <c r="F34" s="252"/>
      <c r="G34" s="380" t="s">
        <v>441</v>
      </c>
      <c r="H34" s="411"/>
      <c r="I34" s="411"/>
      <c r="J34" s="377"/>
      <c r="K34" s="406"/>
      <c r="L34" s="412"/>
      <c r="M34" s="406"/>
      <c r="N34" s="403" t="s">
        <v>152</v>
      </c>
    </row>
    <row r="35" spans="1:28" ht="15" customHeight="1" x14ac:dyDescent="0.25">
      <c r="A35" s="176" t="s">
        <v>352</v>
      </c>
      <c r="B35" s="176" t="s">
        <v>350</v>
      </c>
      <c r="C35" s="382" t="s">
        <v>351</v>
      </c>
      <c r="D35" s="382" t="s">
        <v>387</v>
      </c>
      <c r="E35" s="382"/>
      <c r="F35" s="388"/>
      <c r="G35" s="147" t="s">
        <v>872</v>
      </c>
      <c r="H35" s="254">
        <v>3</v>
      </c>
      <c r="I35" s="254">
        <v>4</v>
      </c>
      <c r="J35" s="254">
        <f t="shared" ref="J35" si="0">(I35+H35)/2</f>
        <v>3.5</v>
      </c>
      <c r="K35" s="404" t="s">
        <v>50</v>
      </c>
      <c r="L35" s="405">
        <v>1</v>
      </c>
      <c r="M35" s="406" t="s">
        <v>48</v>
      </c>
      <c r="N35" s="403" t="s">
        <v>874</v>
      </c>
      <c r="O35" s="20"/>
      <c r="P35" s="20"/>
      <c r="Q35" s="20"/>
      <c r="R35" s="20"/>
      <c r="S35" s="20"/>
      <c r="T35" s="20"/>
      <c r="U35" s="20"/>
      <c r="V35" s="20"/>
      <c r="W35" s="20"/>
      <c r="X35" s="20"/>
      <c r="Y35" s="20"/>
      <c r="Z35" s="20"/>
      <c r="AA35" s="20"/>
      <c r="AB35" s="20"/>
    </row>
    <row r="36" spans="1:28" ht="15" customHeight="1" x14ac:dyDescent="0.25">
      <c r="A36" s="176" t="s">
        <v>352</v>
      </c>
      <c r="B36" s="176" t="s">
        <v>350</v>
      </c>
      <c r="C36" s="382" t="s">
        <v>351</v>
      </c>
      <c r="D36" s="382" t="s">
        <v>350</v>
      </c>
      <c r="E36" s="382"/>
      <c r="F36" s="388"/>
      <c r="G36" s="147" t="s">
        <v>875</v>
      </c>
      <c r="H36" s="254">
        <v>2</v>
      </c>
      <c r="I36" s="254">
        <v>3</v>
      </c>
      <c r="J36" s="254">
        <f t="shared" ref="J36:J37" si="1">(I36+H36)/2</f>
        <v>2.5</v>
      </c>
      <c r="K36" s="404" t="s">
        <v>50</v>
      </c>
      <c r="L36" s="405">
        <v>1</v>
      </c>
      <c r="M36" s="406" t="s">
        <v>48</v>
      </c>
      <c r="N36" s="403" t="s">
        <v>874</v>
      </c>
      <c r="O36" s="20"/>
      <c r="P36" s="20"/>
      <c r="Q36" s="20"/>
      <c r="R36" s="20"/>
      <c r="S36" s="20"/>
      <c r="T36" s="20"/>
      <c r="U36" s="20"/>
      <c r="V36" s="20"/>
      <c r="W36" s="20"/>
      <c r="X36" s="20"/>
      <c r="Y36" s="20"/>
      <c r="Z36" s="20"/>
      <c r="AA36" s="20"/>
      <c r="AB36" s="20"/>
    </row>
    <row r="37" spans="1:28" ht="15" customHeight="1" x14ac:dyDescent="0.25">
      <c r="A37" s="176" t="s">
        <v>352</v>
      </c>
      <c r="B37" s="176" t="s">
        <v>350</v>
      </c>
      <c r="C37" s="382" t="s">
        <v>351</v>
      </c>
      <c r="D37" s="382" t="s">
        <v>351</v>
      </c>
      <c r="E37" s="382"/>
      <c r="F37" s="388"/>
      <c r="G37" s="147" t="s">
        <v>876</v>
      </c>
      <c r="H37" s="254">
        <v>4</v>
      </c>
      <c r="I37" s="254">
        <v>4</v>
      </c>
      <c r="J37" s="254">
        <f t="shared" si="1"/>
        <v>4</v>
      </c>
      <c r="K37" s="404" t="s">
        <v>50</v>
      </c>
      <c r="L37" s="405">
        <v>1</v>
      </c>
      <c r="M37" s="406" t="s">
        <v>48</v>
      </c>
      <c r="N37" s="403" t="s">
        <v>877</v>
      </c>
      <c r="O37" s="20"/>
      <c r="P37" s="20"/>
      <c r="Q37" s="20"/>
      <c r="R37" s="20"/>
      <c r="S37" s="20"/>
      <c r="T37" s="20"/>
      <c r="U37" s="20"/>
      <c r="V37" s="20"/>
      <c r="W37" s="20"/>
      <c r="X37" s="20"/>
      <c r="Y37" s="20"/>
      <c r="Z37" s="20"/>
      <c r="AA37" s="20"/>
      <c r="AB37" s="20"/>
    </row>
    <row r="38" spans="1:28" ht="15" customHeight="1" x14ac:dyDescent="0.25">
      <c r="A38" s="176" t="s">
        <v>352</v>
      </c>
      <c r="B38" s="176" t="s">
        <v>350</v>
      </c>
      <c r="C38" s="382" t="s">
        <v>351</v>
      </c>
      <c r="D38" s="382" t="s">
        <v>352</v>
      </c>
      <c r="E38" s="382"/>
      <c r="F38" s="252"/>
      <c r="G38" s="147" t="s">
        <v>137</v>
      </c>
      <c r="H38" s="413">
        <f>100/8</f>
        <v>12.5</v>
      </c>
      <c r="I38" s="413">
        <v>12.5</v>
      </c>
      <c r="J38" s="254">
        <f t="shared" ref="J38:J54" si="2">(I38+H38)/2</f>
        <v>12.5</v>
      </c>
      <c r="K38" s="414" t="s">
        <v>50</v>
      </c>
      <c r="L38" s="415">
        <v>1</v>
      </c>
      <c r="M38" s="414" t="s">
        <v>48</v>
      </c>
      <c r="N38" s="416"/>
      <c r="O38" s="20"/>
      <c r="P38" s="20"/>
      <c r="Q38" s="20"/>
      <c r="R38" s="20"/>
      <c r="S38" s="20"/>
      <c r="T38" s="20"/>
      <c r="U38" s="20"/>
      <c r="V38" s="20"/>
      <c r="W38" s="20"/>
      <c r="X38" s="20"/>
      <c r="Y38" s="20"/>
      <c r="Z38" s="20"/>
      <c r="AA38" s="20"/>
      <c r="AB38" s="20"/>
    </row>
    <row r="39" spans="1:28" ht="15" customHeight="1" x14ac:dyDescent="0.25">
      <c r="A39" s="176" t="s">
        <v>352</v>
      </c>
      <c r="B39" s="176" t="s">
        <v>350</v>
      </c>
      <c r="C39" s="382" t="s">
        <v>351</v>
      </c>
      <c r="D39" s="382" t="s">
        <v>354</v>
      </c>
      <c r="E39" s="382"/>
      <c r="F39" s="252"/>
      <c r="G39" s="258" t="s">
        <v>878</v>
      </c>
      <c r="H39" s="413">
        <f>20/8</f>
        <v>2.5</v>
      </c>
      <c r="I39" s="413">
        <v>2.5</v>
      </c>
      <c r="J39" s="254">
        <f t="shared" si="2"/>
        <v>2.5</v>
      </c>
      <c r="K39" s="414" t="s">
        <v>50</v>
      </c>
      <c r="L39" s="415">
        <v>1</v>
      </c>
      <c r="M39" s="414" t="s">
        <v>48</v>
      </c>
      <c r="N39" s="416"/>
      <c r="O39" s="13"/>
      <c r="P39" s="20"/>
      <c r="Q39" s="20"/>
      <c r="R39" s="20"/>
      <c r="S39" s="20"/>
      <c r="T39" s="20"/>
      <c r="U39" s="20"/>
      <c r="V39" s="20"/>
      <c r="W39" s="20"/>
      <c r="X39" s="20"/>
      <c r="Y39" s="20"/>
      <c r="Z39" s="20"/>
      <c r="AA39" s="20"/>
      <c r="AB39" s="20"/>
    </row>
    <row r="40" spans="1:28" ht="15" customHeight="1" x14ac:dyDescent="0.25">
      <c r="A40" s="176" t="s">
        <v>352</v>
      </c>
      <c r="B40" s="176" t="s">
        <v>350</v>
      </c>
      <c r="C40" s="382" t="s">
        <v>351</v>
      </c>
      <c r="D40" s="382" t="s">
        <v>356</v>
      </c>
      <c r="E40" s="382"/>
      <c r="F40" s="252"/>
      <c r="G40" s="258" t="s">
        <v>726</v>
      </c>
      <c r="H40" s="413">
        <v>10</v>
      </c>
      <c r="I40" s="413">
        <v>10</v>
      </c>
      <c r="J40" s="254">
        <f t="shared" si="2"/>
        <v>10</v>
      </c>
      <c r="K40" s="414" t="s">
        <v>50</v>
      </c>
      <c r="L40" s="415">
        <v>1</v>
      </c>
      <c r="M40" s="414" t="s">
        <v>48</v>
      </c>
      <c r="N40" s="416"/>
      <c r="O40" s="13"/>
      <c r="P40" s="20"/>
      <c r="Q40" s="20"/>
      <c r="R40" s="20"/>
      <c r="S40" s="20"/>
      <c r="T40" s="20"/>
      <c r="U40" s="20"/>
      <c r="V40" s="20"/>
      <c r="W40" s="20"/>
      <c r="X40" s="20"/>
      <c r="Y40" s="20"/>
      <c r="Z40" s="20"/>
      <c r="AA40" s="20"/>
      <c r="AB40" s="20"/>
    </row>
    <row r="41" spans="1:28" s="20" customFormat="1" ht="15" customHeight="1" x14ac:dyDescent="0.25">
      <c r="A41" s="176" t="s">
        <v>352</v>
      </c>
      <c r="B41" s="176" t="s">
        <v>350</v>
      </c>
      <c r="C41" s="382" t="s">
        <v>351</v>
      </c>
      <c r="D41" s="382" t="s">
        <v>359</v>
      </c>
      <c r="E41" s="146"/>
      <c r="F41" s="385"/>
      <c r="G41" s="258" t="s">
        <v>4</v>
      </c>
      <c r="H41" s="411">
        <v>75</v>
      </c>
      <c r="I41" s="411">
        <v>75</v>
      </c>
      <c r="J41" s="254">
        <f t="shared" si="2"/>
        <v>75</v>
      </c>
      <c r="K41" s="406" t="s">
        <v>49</v>
      </c>
      <c r="L41" s="412">
        <v>1</v>
      </c>
      <c r="M41" s="406" t="s">
        <v>48</v>
      </c>
      <c r="N41" s="416"/>
      <c r="O41" s="13"/>
    </row>
    <row r="42" spans="1:28" s="20" customFormat="1" ht="15" customHeight="1" x14ac:dyDescent="0.25">
      <c r="A42" s="176" t="s">
        <v>352</v>
      </c>
      <c r="B42" s="176" t="s">
        <v>350</v>
      </c>
      <c r="C42" s="382" t="s">
        <v>351</v>
      </c>
      <c r="D42" s="382" t="s">
        <v>360</v>
      </c>
      <c r="E42" s="382"/>
      <c r="F42" s="252"/>
      <c r="G42" s="417" t="s">
        <v>879</v>
      </c>
      <c r="H42" s="413">
        <v>10</v>
      </c>
      <c r="I42" s="413">
        <v>12.5</v>
      </c>
      <c r="J42" s="254">
        <f t="shared" si="2"/>
        <v>11.25</v>
      </c>
      <c r="K42" s="414" t="s">
        <v>215</v>
      </c>
      <c r="L42" s="415">
        <v>1</v>
      </c>
      <c r="M42" s="406" t="s">
        <v>48</v>
      </c>
      <c r="N42" s="22" t="s">
        <v>880</v>
      </c>
      <c r="O42" s="13"/>
    </row>
    <row r="43" spans="1:28" s="20" customFormat="1" ht="15" customHeight="1" x14ac:dyDescent="0.25">
      <c r="A43" s="176" t="s">
        <v>352</v>
      </c>
      <c r="B43" s="176" t="s">
        <v>350</v>
      </c>
      <c r="C43" s="382" t="s">
        <v>351</v>
      </c>
      <c r="D43" s="382" t="s">
        <v>361</v>
      </c>
      <c r="E43" s="382"/>
      <c r="F43" s="388"/>
      <c r="G43" s="147" t="s">
        <v>227</v>
      </c>
      <c r="H43" s="254">
        <v>4</v>
      </c>
      <c r="I43" s="254">
        <v>4</v>
      </c>
      <c r="J43" s="254">
        <f>(I43+H43)/2</f>
        <v>4</v>
      </c>
      <c r="K43" s="404" t="s">
        <v>50</v>
      </c>
      <c r="L43" s="405">
        <v>1</v>
      </c>
      <c r="M43" s="406" t="s">
        <v>48</v>
      </c>
      <c r="N43" s="416"/>
      <c r="O43" s="13"/>
    </row>
    <row r="44" spans="1:28" ht="15" customHeight="1" x14ac:dyDescent="0.25">
      <c r="A44" s="176" t="s">
        <v>352</v>
      </c>
      <c r="B44" s="176" t="s">
        <v>350</v>
      </c>
      <c r="C44" s="382" t="s">
        <v>351</v>
      </c>
      <c r="D44" s="382" t="s">
        <v>362</v>
      </c>
      <c r="E44" s="382"/>
      <c r="F44" s="388"/>
      <c r="G44" s="147" t="s">
        <v>229</v>
      </c>
      <c r="H44" s="254">
        <v>4</v>
      </c>
      <c r="I44" s="254">
        <v>4</v>
      </c>
      <c r="J44" s="254">
        <f>(I44+H44)/2</f>
        <v>4</v>
      </c>
      <c r="K44" s="404" t="s">
        <v>49</v>
      </c>
      <c r="L44" s="405">
        <v>1</v>
      </c>
      <c r="M44" s="406" t="s">
        <v>48</v>
      </c>
      <c r="N44" s="416"/>
      <c r="O44" s="13"/>
      <c r="P44" s="20"/>
      <c r="Q44" s="20"/>
      <c r="R44" s="20"/>
      <c r="S44" s="20"/>
      <c r="T44" s="20"/>
      <c r="U44" s="20"/>
      <c r="V44" s="20"/>
      <c r="W44" s="20"/>
      <c r="X44" s="20"/>
      <c r="Y44" s="20"/>
      <c r="Z44" s="20"/>
      <c r="AA44" s="20"/>
      <c r="AB44" s="20"/>
    </row>
    <row r="45" spans="1:28" s="20" customFormat="1" ht="15" customHeight="1" x14ac:dyDescent="0.25">
      <c r="A45" s="176" t="s">
        <v>352</v>
      </c>
      <c r="B45" s="176" t="s">
        <v>350</v>
      </c>
      <c r="C45" s="382" t="s">
        <v>351</v>
      </c>
      <c r="D45" s="382" t="s">
        <v>363</v>
      </c>
      <c r="E45" s="146"/>
      <c r="F45" s="385"/>
      <c r="G45" s="388" t="s">
        <v>559</v>
      </c>
      <c r="H45" s="413">
        <v>30</v>
      </c>
      <c r="I45" s="413">
        <v>40</v>
      </c>
      <c r="J45" s="254">
        <f t="shared" si="2"/>
        <v>35</v>
      </c>
      <c r="K45" s="414" t="s">
        <v>49</v>
      </c>
      <c r="L45" s="415">
        <v>1</v>
      </c>
      <c r="M45" s="414" t="s">
        <v>48</v>
      </c>
      <c r="N45" s="418" t="s">
        <v>780</v>
      </c>
      <c r="O45" s="13"/>
    </row>
    <row r="46" spans="1:28" s="20" customFormat="1" ht="15" customHeight="1" x14ac:dyDescent="0.25">
      <c r="A46" s="174" t="s">
        <v>352</v>
      </c>
      <c r="B46" s="174" t="s">
        <v>350</v>
      </c>
      <c r="C46" s="381" t="s">
        <v>351</v>
      </c>
      <c r="D46" s="381" t="s">
        <v>692</v>
      </c>
      <c r="E46" s="143"/>
      <c r="F46" s="252"/>
      <c r="G46" s="380" t="s">
        <v>144</v>
      </c>
      <c r="H46" s="411"/>
      <c r="I46" s="411"/>
      <c r="J46" s="254"/>
      <c r="K46" s="414"/>
      <c r="L46" s="412"/>
      <c r="M46" s="406"/>
      <c r="N46" s="416"/>
      <c r="O46" s="34"/>
    </row>
    <row r="47" spans="1:28" s="20" customFormat="1" ht="15" customHeight="1" x14ac:dyDescent="0.25">
      <c r="A47" s="176" t="s">
        <v>352</v>
      </c>
      <c r="B47" s="176" t="s">
        <v>350</v>
      </c>
      <c r="C47" s="382" t="s">
        <v>351</v>
      </c>
      <c r="D47" s="382" t="s">
        <v>692</v>
      </c>
      <c r="E47" s="382" t="s">
        <v>387</v>
      </c>
      <c r="F47" s="385"/>
      <c r="G47" s="147" t="s">
        <v>141</v>
      </c>
      <c r="H47" s="411">
        <v>35</v>
      </c>
      <c r="I47" s="411">
        <v>55</v>
      </c>
      <c r="J47" s="254">
        <f t="shared" ref="J47" si="3">(I47+H47)/2</f>
        <v>45</v>
      </c>
      <c r="K47" s="414" t="s">
        <v>215</v>
      </c>
      <c r="L47" s="412">
        <v>1</v>
      </c>
      <c r="M47" s="406" t="s">
        <v>48</v>
      </c>
      <c r="N47" s="418" t="s">
        <v>1418</v>
      </c>
      <c r="O47" s="13"/>
      <c r="P47" s="34"/>
      <c r="Q47" s="34"/>
      <c r="R47" s="34"/>
      <c r="S47" s="34"/>
      <c r="T47" s="34"/>
      <c r="U47" s="34"/>
      <c r="V47" s="34"/>
      <c r="W47" s="34"/>
      <c r="X47" s="34"/>
      <c r="Y47" s="34"/>
      <c r="Z47" s="34"/>
      <c r="AA47" s="34"/>
      <c r="AB47" s="34"/>
    </row>
    <row r="48" spans="1:28" s="20" customFormat="1" ht="15" customHeight="1" x14ac:dyDescent="0.25">
      <c r="A48" s="176" t="s">
        <v>352</v>
      </c>
      <c r="B48" s="176" t="s">
        <v>350</v>
      </c>
      <c r="C48" s="382" t="s">
        <v>351</v>
      </c>
      <c r="D48" s="382" t="s">
        <v>692</v>
      </c>
      <c r="E48" s="382" t="s">
        <v>350</v>
      </c>
      <c r="F48" s="385"/>
      <c r="G48" s="147" t="s">
        <v>142</v>
      </c>
      <c r="H48" s="411">
        <v>35</v>
      </c>
      <c r="I48" s="411">
        <v>35</v>
      </c>
      <c r="J48" s="254">
        <f t="shared" si="2"/>
        <v>35</v>
      </c>
      <c r="K48" s="414" t="s">
        <v>215</v>
      </c>
      <c r="L48" s="412">
        <v>1</v>
      </c>
      <c r="M48" s="406" t="s">
        <v>48</v>
      </c>
      <c r="N48" s="379" t="s">
        <v>881</v>
      </c>
      <c r="O48" s="13"/>
      <c r="P48" s="34"/>
      <c r="Q48" s="34"/>
      <c r="R48" s="34"/>
      <c r="S48" s="34"/>
      <c r="T48" s="34"/>
      <c r="U48" s="34"/>
      <c r="V48" s="34"/>
      <c r="W48" s="34"/>
      <c r="X48" s="34"/>
      <c r="Y48" s="34"/>
      <c r="Z48" s="34"/>
      <c r="AA48" s="34"/>
      <c r="AB48" s="34"/>
    </row>
    <row r="49" spans="1:15" s="20" customFormat="1" ht="15" customHeight="1" x14ac:dyDescent="0.25">
      <c r="A49" s="176" t="s">
        <v>352</v>
      </c>
      <c r="B49" s="176" t="s">
        <v>350</v>
      </c>
      <c r="C49" s="382" t="s">
        <v>351</v>
      </c>
      <c r="D49" s="382" t="s">
        <v>692</v>
      </c>
      <c r="E49" s="382" t="s">
        <v>351</v>
      </c>
      <c r="F49" s="385"/>
      <c r="G49" s="147" t="s">
        <v>143</v>
      </c>
      <c r="H49" s="411">
        <v>5</v>
      </c>
      <c r="I49" s="411">
        <v>5</v>
      </c>
      <c r="J49" s="254">
        <f t="shared" si="2"/>
        <v>5</v>
      </c>
      <c r="K49" s="414" t="s">
        <v>215</v>
      </c>
      <c r="L49" s="412">
        <v>1</v>
      </c>
      <c r="M49" s="406" t="s">
        <v>48</v>
      </c>
      <c r="N49" s="379" t="s">
        <v>882</v>
      </c>
      <c r="O49" s="13"/>
    </row>
    <row r="50" spans="1:15" s="20" customFormat="1" ht="15" customHeight="1" x14ac:dyDescent="0.25">
      <c r="A50" s="176" t="s">
        <v>352</v>
      </c>
      <c r="B50" s="176" t="s">
        <v>350</v>
      </c>
      <c r="C50" s="382" t="s">
        <v>351</v>
      </c>
      <c r="D50" s="382" t="s">
        <v>692</v>
      </c>
      <c r="E50" s="382" t="s">
        <v>352</v>
      </c>
      <c r="F50" s="252"/>
      <c r="G50" s="147" t="s">
        <v>138</v>
      </c>
      <c r="H50" s="411">
        <v>20</v>
      </c>
      <c r="I50" s="411">
        <v>20</v>
      </c>
      <c r="J50" s="254">
        <f t="shared" si="2"/>
        <v>20</v>
      </c>
      <c r="K50" s="414" t="s">
        <v>215</v>
      </c>
      <c r="L50" s="412">
        <v>1</v>
      </c>
      <c r="M50" s="406" t="s">
        <v>48</v>
      </c>
      <c r="N50" s="416"/>
      <c r="O50" s="13"/>
    </row>
    <row r="51" spans="1:15" s="20" customFormat="1" ht="15" customHeight="1" x14ac:dyDescent="0.25">
      <c r="A51" s="176" t="s">
        <v>352</v>
      </c>
      <c r="B51" s="176" t="s">
        <v>350</v>
      </c>
      <c r="C51" s="382" t="s">
        <v>351</v>
      </c>
      <c r="D51" s="382" t="s">
        <v>692</v>
      </c>
      <c r="E51" s="382" t="s">
        <v>354</v>
      </c>
      <c r="F51" s="388"/>
      <c r="G51" s="147" t="s">
        <v>228</v>
      </c>
      <c r="H51" s="254">
        <v>20</v>
      </c>
      <c r="I51" s="254">
        <v>20</v>
      </c>
      <c r="J51" s="254">
        <f t="shared" si="2"/>
        <v>20</v>
      </c>
      <c r="K51" s="404" t="s">
        <v>50</v>
      </c>
      <c r="L51" s="405">
        <v>1</v>
      </c>
      <c r="M51" s="406" t="s">
        <v>48</v>
      </c>
      <c r="N51" s="416"/>
      <c r="O51" s="13"/>
    </row>
    <row r="52" spans="1:15" s="20" customFormat="1" ht="15" customHeight="1" x14ac:dyDescent="0.25">
      <c r="A52" s="176" t="s">
        <v>352</v>
      </c>
      <c r="B52" s="176" t="s">
        <v>350</v>
      </c>
      <c r="C52" s="382" t="s">
        <v>351</v>
      </c>
      <c r="D52" s="382" t="s">
        <v>692</v>
      </c>
      <c r="E52" s="382" t="s">
        <v>356</v>
      </c>
      <c r="F52" s="252"/>
      <c r="G52" s="147" t="s">
        <v>139</v>
      </c>
      <c r="H52" s="411">
        <v>0.75</v>
      </c>
      <c r="I52" s="411">
        <v>1.25</v>
      </c>
      <c r="J52" s="254">
        <f t="shared" si="2"/>
        <v>1</v>
      </c>
      <c r="K52" s="414" t="s">
        <v>50</v>
      </c>
      <c r="L52" s="412">
        <v>1</v>
      </c>
      <c r="M52" s="406" t="s">
        <v>48</v>
      </c>
      <c r="N52" s="416"/>
      <c r="O52" s="13"/>
    </row>
    <row r="53" spans="1:15" ht="25" x14ac:dyDescent="0.25">
      <c r="A53" s="176" t="s">
        <v>352</v>
      </c>
      <c r="B53" s="176" t="s">
        <v>350</v>
      </c>
      <c r="C53" s="382" t="s">
        <v>351</v>
      </c>
      <c r="D53" s="382" t="s">
        <v>692</v>
      </c>
      <c r="E53" s="382" t="s">
        <v>359</v>
      </c>
      <c r="F53" s="388"/>
      <c r="G53" s="147" t="s">
        <v>885</v>
      </c>
      <c r="H53" s="254">
        <v>1</v>
      </c>
      <c r="I53" s="254">
        <v>1.5</v>
      </c>
      <c r="J53" s="254">
        <f>(I53+H53)/2</f>
        <v>1.25</v>
      </c>
      <c r="K53" s="404" t="s">
        <v>49</v>
      </c>
      <c r="L53" s="405">
        <v>1</v>
      </c>
      <c r="M53" s="406" t="s">
        <v>48</v>
      </c>
      <c r="N53" s="379" t="s">
        <v>1419</v>
      </c>
      <c r="O53" s="13"/>
    </row>
    <row r="54" spans="1:15" ht="15" x14ac:dyDescent="0.25">
      <c r="A54" s="176" t="s">
        <v>352</v>
      </c>
      <c r="B54" s="176" t="s">
        <v>350</v>
      </c>
      <c r="C54" s="382" t="s">
        <v>351</v>
      </c>
      <c r="D54" s="382" t="s">
        <v>693</v>
      </c>
      <c r="E54" s="382"/>
      <c r="F54" s="252"/>
      <c r="G54" s="147" t="s">
        <v>884</v>
      </c>
      <c r="H54" s="413">
        <v>12.5</v>
      </c>
      <c r="I54" s="413">
        <v>12.5</v>
      </c>
      <c r="J54" s="254">
        <f t="shared" si="2"/>
        <v>12.5</v>
      </c>
      <c r="K54" s="414" t="s">
        <v>49</v>
      </c>
      <c r="L54" s="415">
        <v>1</v>
      </c>
      <c r="M54" s="406" t="s">
        <v>48</v>
      </c>
      <c r="N54" s="379" t="s">
        <v>1420</v>
      </c>
      <c r="O54" s="13"/>
    </row>
    <row r="55" spans="1:15" x14ac:dyDescent="0.25">
      <c r="A55" s="176" t="s">
        <v>352</v>
      </c>
      <c r="B55" s="176" t="s">
        <v>350</v>
      </c>
      <c r="C55" s="382" t="s">
        <v>351</v>
      </c>
      <c r="D55" s="382" t="s">
        <v>700</v>
      </c>
      <c r="E55" s="382"/>
      <c r="F55" s="388"/>
      <c r="G55" s="147" t="s">
        <v>883</v>
      </c>
      <c r="H55" s="254">
        <v>8</v>
      </c>
      <c r="I55" s="254">
        <v>12</v>
      </c>
      <c r="J55" s="254">
        <f t="shared" ref="J55" si="4">(I55+H55)/2</f>
        <v>10</v>
      </c>
      <c r="K55" s="419" t="s">
        <v>50</v>
      </c>
      <c r="L55" s="415">
        <v>1</v>
      </c>
      <c r="M55" s="406" t="s">
        <v>48</v>
      </c>
      <c r="N55" s="379"/>
    </row>
    <row r="56" spans="1:15" x14ac:dyDescent="0.25">
      <c r="A56" s="174" t="s">
        <v>352</v>
      </c>
      <c r="B56" s="174" t="s">
        <v>350</v>
      </c>
      <c r="C56" s="381" t="s">
        <v>352</v>
      </c>
      <c r="D56" s="143"/>
      <c r="E56" s="143"/>
      <c r="F56" s="252"/>
      <c r="G56" s="380" t="s">
        <v>226</v>
      </c>
      <c r="H56" s="391"/>
      <c r="I56" s="391"/>
      <c r="J56" s="392"/>
      <c r="K56" s="393"/>
      <c r="L56" s="394"/>
      <c r="M56" s="395"/>
      <c r="N56" s="379"/>
    </row>
    <row r="57" spans="1:15" ht="90" customHeight="1" x14ac:dyDescent="0.25">
      <c r="A57" s="835" t="s">
        <v>848</v>
      </c>
      <c r="B57" s="836"/>
      <c r="C57" s="836"/>
      <c r="D57" s="836"/>
      <c r="E57" s="836"/>
      <c r="F57" s="836"/>
      <c r="G57" s="836"/>
      <c r="H57" s="836"/>
      <c r="I57" s="836"/>
      <c r="J57" s="836"/>
      <c r="K57" s="836"/>
      <c r="L57" s="836"/>
      <c r="M57" s="836"/>
      <c r="N57" s="837"/>
    </row>
    <row r="58" spans="1:15" s="20" customFormat="1" x14ac:dyDescent="0.25">
      <c r="A58" s="26"/>
      <c r="B58" s="26"/>
      <c r="C58" s="26"/>
      <c r="D58" s="26"/>
      <c r="E58" s="27"/>
      <c r="F58" s="28"/>
      <c r="G58" s="32"/>
      <c r="H58" s="55"/>
      <c r="I58" s="29"/>
      <c r="J58" s="29"/>
      <c r="K58" s="29"/>
      <c r="L58" s="56"/>
      <c r="M58" s="30"/>
      <c r="N58" s="31"/>
    </row>
    <row r="59" spans="1:15" x14ac:dyDescent="0.25">
      <c r="A59" s="34"/>
    </row>
  </sheetData>
  <mergeCells count="9">
    <mergeCell ref="A1:N1"/>
    <mergeCell ref="A57:N57"/>
    <mergeCell ref="A2:E2"/>
    <mergeCell ref="H2:K2"/>
    <mergeCell ref="L2:M2"/>
    <mergeCell ref="H3:J3"/>
    <mergeCell ref="A31:N31"/>
    <mergeCell ref="A23:N23"/>
    <mergeCell ref="A25:N25"/>
  </mergeCells>
  <pageMargins left="0.70866141732283472" right="0.70866141732283472" top="0.78740157480314965" bottom="0.78740157480314965" header="0.31496062992125984" footer="0.31496062992125984"/>
  <pageSetup paperSize="9" scale="75" fitToHeight="0" orientation="landscape" r:id="rId1"/>
  <headerFooter>
    <oddHeader>&amp;LBau- und Sperrzeitenkatalog</oddHeader>
    <oddFooter>&amp;L&amp;F /
&amp;A&amp;C&amp;P / &amp;N&amp;RRev-Index: 2.0
Gültig ab: 01.05.2024</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58"/>
  <sheetViews>
    <sheetView zoomScaleNormal="100" workbookViewId="0">
      <pane ySplit="4" topLeftCell="A31" activePane="bottomLeft" state="frozen"/>
      <selection activeCell="E22" sqref="E22"/>
      <selection pane="bottomLeft" activeCell="E22" sqref="E22"/>
    </sheetView>
  </sheetViews>
  <sheetFormatPr baseColWidth="10" defaultColWidth="11.453125" defaultRowHeight="12.5" x14ac:dyDescent="0.25"/>
  <cols>
    <col min="1" max="4" width="3.7265625" style="48" customWidth="1"/>
    <col min="5" max="6" width="3.7265625" style="34" customWidth="1"/>
    <col min="7" max="7" width="50.7265625" style="49" customWidth="1"/>
    <col min="8" max="10" width="7.7265625" style="54" customWidth="1"/>
    <col min="11" max="11" width="7.7265625" style="34" customWidth="1"/>
    <col min="12" max="12" width="7.7265625" style="53" customWidth="1"/>
    <col min="13" max="13" width="7.7265625" style="34" customWidth="1"/>
    <col min="14" max="14" width="50.7265625" style="49" customWidth="1"/>
    <col min="15" max="16384" width="11.453125" style="34"/>
  </cols>
  <sheetData>
    <row r="1" spans="1:14" ht="18" customHeight="1" x14ac:dyDescent="0.25">
      <c r="A1" s="847" t="s">
        <v>887</v>
      </c>
      <c r="B1" s="848"/>
      <c r="C1" s="848"/>
      <c r="D1" s="848"/>
      <c r="E1" s="848"/>
      <c r="F1" s="848"/>
      <c r="G1" s="848"/>
      <c r="H1" s="848"/>
      <c r="I1" s="848"/>
      <c r="J1" s="848"/>
      <c r="K1" s="848"/>
      <c r="L1" s="848"/>
      <c r="M1" s="848"/>
      <c r="N1" s="849"/>
    </row>
    <row r="2" spans="1:14" s="33" customFormat="1" ht="10.5" customHeight="1" x14ac:dyDescent="0.25">
      <c r="A2" s="830" t="s">
        <v>0</v>
      </c>
      <c r="B2" s="831"/>
      <c r="C2" s="831"/>
      <c r="D2" s="831"/>
      <c r="E2" s="832"/>
      <c r="F2" s="309" t="s">
        <v>886</v>
      </c>
      <c r="G2" s="309" t="s">
        <v>1</v>
      </c>
      <c r="H2" s="833" t="s">
        <v>3</v>
      </c>
      <c r="I2" s="833"/>
      <c r="J2" s="833"/>
      <c r="K2" s="833"/>
      <c r="L2" s="834" t="s">
        <v>2</v>
      </c>
      <c r="M2" s="834"/>
      <c r="N2" s="310" t="s">
        <v>245</v>
      </c>
    </row>
    <row r="3" spans="1:14" s="33" customFormat="1" ht="10.5" customHeight="1" x14ac:dyDescent="0.25">
      <c r="A3" s="311"/>
      <c r="B3" s="311"/>
      <c r="C3" s="311"/>
      <c r="D3" s="311"/>
      <c r="E3" s="311"/>
      <c r="F3" s="309"/>
      <c r="G3" s="309"/>
      <c r="H3" s="804" t="s">
        <v>888</v>
      </c>
      <c r="I3" s="805"/>
      <c r="J3" s="806"/>
      <c r="K3" s="312" t="s">
        <v>167</v>
      </c>
      <c r="L3" s="313" t="s">
        <v>888</v>
      </c>
      <c r="M3" s="312" t="s">
        <v>167</v>
      </c>
      <c r="N3" s="314"/>
    </row>
    <row r="4" spans="1:14" s="33" customFormat="1" ht="9.75" customHeight="1" x14ac:dyDescent="0.25">
      <c r="A4" s="311"/>
      <c r="B4" s="311"/>
      <c r="C4" s="311"/>
      <c r="D4" s="311"/>
      <c r="E4" s="311"/>
      <c r="F4" s="309"/>
      <c r="G4" s="309"/>
      <c r="H4" s="420" t="s">
        <v>247</v>
      </c>
      <c r="I4" s="420" t="s">
        <v>248</v>
      </c>
      <c r="J4" s="420" t="s">
        <v>251</v>
      </c>
      <c r="K4" s="312"/>
      <c r="L4" s="313"/>
      <c r="M4" s="312"/>
      <c r="N4" s="314"/>
    </row>
    <row r="5" spans="1:14" s="20" customFormat="1" x14ac:dyDescent="0.25">
      <c r="A5" s="421" t="s">
        <v>354</v>
      </c>
      <c r="B5" s="422"/>
      <c r="C5" s="422"/>
      <c r="D5" s="422"/>
      <c r="E5" s="423"/>
      <c r="F5" s="422"/>
      <c r="G5" s="424" t="s">
        <v>1098</v>
      </c>
      <c r="H5" s="425"/>
      <c r="I5" s="425"/>
      <c r="J5" s="425"/>
      <c r="K5" s="426"/>
      <c r="L5" s="427"/>
      <c r="M5" s="426"/>
      <c r="N5" s="428"/>
    </row>
    <row r="6" spans="1:14" s="20" customFormat="1" x14ac:dyDescent="0.25">
      <c r="A6" s="422" t="s">
        <v>354</v>
      </c>
      <c r="B6" s="422" t="s">
        <v>387</v>
      </c>
      <c r="C6" s="422"/>
      <c r="D6" s="422"/>
      <c r="E6" s="423"/>
      <c r="F6" s="422"/>
      <c r="G6" s="428" t="s">
        <v>604</v>
      </c>
      <c r="H6" s="425"/>
      <c r="I6" s="425"/>
      <c r="J6" s="425"/>
      <c r="K6" s="426"/>
      <c r="L6" s="427"/>
      <c r="M6" s="426"/>
      <c r="N6" s="428"/>
    </row>
    <row r="7" spans="1:14" s="20" customFormat="1" x14ac:dyDescent="0.25">
      <c r="A7" s="422" t="s">
        <v>354</v>
      </c>
      <c r="B7" s="422" t="s">
        <v>387</v>
      </c>
      <c r="C7" s="422" t="s">
        <v>387</v>
      </c>
      <c r="D7" s="422"/>
      <c r="E7" s="423"/>
      <c r="F7" s="422"/>
      <c r="G7" s="428" t="s">
        <v>898</v>
      </c>
      <c r="H7" s="425"/>
      <c r="I7" s="425"/>
      <c r="J7" s="425"/>
      <c r="K7" s="426"/>
      <c r="L7" s="427"/>
      <c r="M7" s="426"/>
      <c r="N7" s="429" t="s">
        <v>796</v>
      </c>
    </row>
    <row r="8" spans="1:14" x14ac:dyDescent="0.25">
      <c r="A8" s="430" t="s">
        <v>354</v>
      </c>
      <c r="B8" s="430" t="s">
        <v>387</v>
      </c>
      <c r="C8" s="430" t="s">
        <v>387</v>
      </c>
      <c r="D8" s="430" t="s">
        <v>387</v>
      </c>
      <c r="E8" s="423"/>
      <c r="F8" s="422"/>
      <c r="G8" s="429" t="s">
        <v>605</v>
      </c>
      <c r="H8" s="431">
        <v>10</v>
      </c>
      <c r="I8" s="431">
        <v>20</v>
      </c>
      <c r="J8" s="431">
        <f t="shared" ref="J8:J9" si="0">(H8+I8)/2</f>
        <v>15</v>
      </c>
      <c r="K8" s="432" t="s">
        <v>49</v>
      </c>
      <c r="L8" s="433">
        <v>1</v>
      </c>
      <c r="M8" s="432" t="s">
        <v>48</v>
      </c>
      <c r="N8" s="429" t="s">
        <v>606</v>
      </c>
    </row>
    <row r="9" spans="1:14" ht="25" x14ac:dyDescent="0.25">
      <c r="A9" s="430" t="s">
        <v>354</v>
      </c>
      <c r="B9" s="430" t="s">
        <v>387</v>
      </c>
      <c r="C9" s="430" t="s">
        <v>387</v>
      </c>
      <c r="D9" s="430" t="s">
        <v>350</v>
      </c>
      <c r="E9" s="423"/>
      <c r="F9" s="422"/>
      <c r="G9" s="429" t="s">
        <v>894</v>
      </c>
      <c r="H9" s="431">
        <v>0.8</v>
      </c>
      <c r="I9" s="431">
        <v>1.2</v>
      </c>
      <c r="J9" s="431">
        <f t="shared" si="0"/>
        <v>1</v>
      </c>
      <c r="K9" s="431" t="s">
        <v>346</v>
      </c>
      <c r="L9" s="433">
        <v>1</v>
      </c>
      <c r="M9" s="432" t="s">
        <v>48</v>
      </c>
      <c r="N9" s="429" t="s">
        <v>911</v>
      </c>
    </row>
    <row r="10" spans="1:14" s="20" customFormat="1" x14ac:dyDescent="0.25">
      <c r="A10" s="430" t="s">
        <v>354</v>
      </c>
      <c r="B10" s="430" t="s">
        <v>387</v>
      </c>
      <c r="C10" s="430" t="s">
        <v>387</v>
      </c>
      <c r="D10" s="430" t="s">
        <v>351</v>
      </c>
      <c r="E10" s="423"/>
      <c r="F10" s="422"/>
      <c r="G10" s="429" t="s">
        <v>607</v>
      </c>
      <c r="H10" s="431"/>
      <c r="I10" s="431"/>
      <c r="J10" s="431"/>
      <c r="K10" s="432"/>
      <c r="L10" s="433"/>
      <c r="M10" s="432"/>
      <c r="N10" s="429" t="s">
        <v>808</v>
      </c>
    </row>
    <row r="11" spans="1:14" ht="37.5" x14ac:dyDescent="0.25">
      <c r="A11" s="430" t="s">
        <v>354</v>
      </c>
      <c r="B11" s="430" t="s">
        <v>387</v>
      </c>
      <c r="C11" s="430" t="s">
        <v>387</v>
      </c>
      <c r="D11" s="430" t="s">
        <v>352</v>
      </c>
      <c r="E11" s="423"/>
      <c r="F11" s="422"/>
      <c r="G11" s="429" t="s">
        <v>609</v>
      </c>
      <c r="H11" s="431">
        <v>16</v>
      </c>
      <c r="I11" s="431">
        <v>20</v>
      </c>
      <c r="J11" s="431">
        <f t="shared" ref="J11:J17" si="1">(H11+I11)/2</f>
        <v>18</v>
      </c>
      <c r="K11" s="432" t="s">
        <v>49</v>
      </c>
      <c r="L11" s="433">
        <v>1</v>
      </c>
      <c r="M11" s="432" t="s">
        <v>48</v>
      </c>
      <c r="N11" s="429" t="s">
        <v>909</v>
      </c>
    </row>
    <row r="12" spans="1:14" ht="25" x14ac:dyDescent="0.25">
      <c r="A12" s="430" t="s">
        <v>354</v>
      </c>
      <c r="B12" s="430" t="s">
        <v>387</v>
      </c>
      <c r="C12" s="430" t="s">
        <v>387</v>
      </c>
      <c r="D12" s="434" t="s">
        <v>354</v>
      </c>
      <c r="E12" s="423"/>
      <c r="F12" s="422"/>
      <c r="G12" s="429" t="s">
        <v>899</v>
      </c>
      <c r="H12" s="431">
        <v>30</v>
      </c>
      <c r="I12" s="431">
        <v>40</v>
      </c>
      <c r="J12" s="431">
        <f>(H12+I12)/2</f>
        <v>35</v>
      </c>
      <c r="K12" s="432" t="s">
        <v>215</v>
      </c>
      <c r="L12" s="433">
        <v>1</v>
      </c>
      <c r="M12" s="432" t="s">
        <v>48</v>
      </c>
      <c r="N12" s="429"/>
    </row>
    <row r="13" spans="1:14" ht="25" x14ac:dyDescent="0.25">
      <c r="A13" s="430" t="s">
        <v>354</v>
      </c>
      <c r="B13" s="430" t="s">
        <v>387</v>
      </c>
      <c r="C13" s="430" t="s">
        <v>387</v>
      </c>
      <c r="D13" s="434" t="s">
        <v>356</v>
      </c>
      <c r="E13" s="423"/>
      <c r="F13" s="422"/>
      <c r="G13" s="429" t="s">
        <v>895</v>
      </c>
      <c r="H13" s="431">
        <v>1</v>
      </c>
      <c r="I13" s="431">
        <v>3</v>
      </c>
      <c r="J13" s="431">
        <f t="shared" si="1"/>
        <v>2</v>
      </c>
      <c r="K13" s="432" t="s">
        <v>50</v>
      </c>
      <c r="L13" s="433">
        <v>1</v>
      </c>
      <c r="M13" s="432" t="s">
        <v>48</v>
      </c>
      <c r="N13" s="429" t="s">
        <v>897</v>
      </c>
    </row>
    <row r="14" spans="1:14" x14ac:dyDescent="0.25">
      <c r="A14" s="430" t="s">
        <v>354</v>
      </c>
      <c r="B14" s="430" t="s">
        <v>387</v>
      </c>
      <c r="C14" s="430" t="s">
        <v>387</v>
      </c>
      <c r="D14" s="434" t="s">
        <v>359</v>
      </c>
      <c r="E14" s="423"/>
      <c r="F14" s="422"/>
      <c r="G14" s="429" t="s">
        <v>896</v>
      </c>
      <c r="H14" s="431">
        <v>1</v>
      </c>
      <c r="I14" s="431">
        <v>3</v>
      </c>
      <c r="J14" s="431">
        <f t="shared" si="1"/>
        <v>2</v>
      </c>
      <c r="K14" s="432" t="s">
        <v>50</v>
      </c>
      <c r="L14" s="433">
        <v>1</v>
      </c>
      <c r="M14" s="432" t="s">
        <v>48</v>
      </c>
      <c r="N14" s="429"/>
    </row>
    <row r="15" spans="1:14" x14ac:dyDescent="0.25">
      <c r="A15" s="430" t="s">
        <v>354</v>
      </c>
      <c r="B15" s="430" t="s">
        <v>387</v>
      </c>
      <c r="C15" s="430" t="s">
        <v>387</v>
      </c>
      <c r="D15" s="430" t="s">
        <v>360</v>
      </c>
      <c r="E15" s="423"/>
      <c r="F15" s="422"/>
      <c r="G15" s="429" t="s">
        <v>783</v>
      </c>
      <c r="H15" s="431">
        <v>8</v>
      </c>
      <c r="I15" s="431">
        <v>12</v>
      </c>
      <c r="J15" s="431">
        <f t="shared" si="1"/>
        <v>10</v>
      </c>
      <c r="K15" s="432" t="s">
        <v>49</v>
      </c>
      <c r="L15" s="433">
        <v>1</v>
      </c>
      <c r="M15" s="432" t="s">
        <v>48</v>
      </c>
      <c r="N15" s="429" t="s">
        <v>784</v>
      </c>
    </row>
    <row r="16" spans="1:14" ht="50" x14ac:dyDescent="0.25">
      <c r="A16" s="430" t="s">
        <v>354</v>
      </c>
      <c r="B16" s="430" t="s">
        <v>387</v>
      </c>
      <c r="C16" s="430" t="s">
        <v>387</v>
      </c>
      <c r="D16" s="430" t="s">
        <v>361</v>
      </c>
      <c r="E16" s="423"/>
      <c r="F16" s="422"/>
      <c r="G16" s="429" t="s">
        <v>610</v>
      </c>
      <c r="H16" s="431">
        <v>5</v>
      </c>
      <c r="I16" s="431">
        <v>10</v>
      </c>
      <c r="J16" s="431">
        <f t="shared" si="1"/>
        <v>7.5</v>
      </c>
      <c r="K16" s="432" t="s">
        <v>49</v>
      </c>
      <c r="L16" s="433">
        <v>1</v>
      </c>
      <c r="M16" s="432" t="s">
        <v>48</v>
      </c>
      <c r="N16" s="429" t="s">
        <v>900</v>
      </c>
    </row>
    <row r="17" spans="1:14" s="50" customFormat="1" ht="25" x14ac:dyDescent="0.25">
      <c r="A17" s="430" t="s">
        <v>354</v>
      </c>
      <c r="B17" s="430" t="s">
        <v>387</v>
      </c>
      <c r="C17" s="430" t="s">
        <v>387</v>
      </c>
      <c r="D17" s="430" t="s">
        <v>362</v>
      </c>
      <c r="E17" s="423"/>
      <c r="F17" s="422"/>
      <c r="G17" s="429" t="s">
        <v>786</v>
      </c>
      <c r="H17" s="431">
        <v>4</v>
      </c>
      <c r="I17" s="431">
        <v>4</v>
      </c>
      <c r="J17" s="431">
        <f t="shared" si="1"/>
        <v>4</v>
      </c>
      <c r="K17" s="432" t="s">
        <v>49</v>
      </c>
      <c r="L17" s="433">
        <v>1</v>
      </c>
      <c r="M17" s="432" t="s">
        <v>48</v>
      </c>
      <c r="N17" s="429" t="s">
        <v>901</v>
      </c>
    </row>
    <row r="18" spans="1:14" ht="25" x14ac:dyDescent="0.25">
      <c r="A18" s="422" t="s">
        <v>354</v>
      </c>
      <c r="B18" s="422" t="s">
        <v>387</v>
      </c>
      <c r="C18" s="422" t="s">
        <v>350</v>
      </c>
      <c r="D18" s="422"/>
      <c r="E18" s="423"/>
      <c r="F18" s="422"/>
      <c r="G18" s="428" t="s">
        <v>611</v>
      </c>
      <c r="H18" s="425"/>
      <c r="I18" s="425"/>
      <c r="J18" s="425"/>
      <c r="K18" s="426"/>
      <c r="L18" s="427"/>
      <c r="M18" s="426"/>
      <c r="N18" s="429" t="s">
        <v>908</v>
      </c>
    </row>
    <row r="19" spans="1:14" s="60" customFormat="1" ht="25" x14ac:dyDescent="0.25">
      <c r="A19" s="430" t="s">
        <v>354</v>
      </c>
      <c r="B19" s="430" t="s">
        <v>387</v>
      </c>
      <c r="C19" s="430" t="s">
        <v>350</v>
      </c>
      <c r="D19" s="430" t="s">
        <v>387</v>
      </c>
      <c r="E19" s="423"/>
      <c r="F19" s="422"/>
      <c r="G19" s="429" t="s">
        <v>787</v>
      </c>
      <c r="H19" s="431">
        <v>8</v>
      </c>
      <c r="I19" s="431">
        <v>12</v>
      </c>
      <c r="J19" s="431">
        <f t="shared" ref="J19:J32" si="2">(H19+I19)/2</f>
        <v>10</v>
      </c>
      <c r="K19" s="432" t="s">
        <v>49</v>
      </c>
      <c r="L19" s="433">
        <v>1</v>
      </c>
      <c r="M19" s="432" t="s">
        <v>48</v>
      </c>
      <c r="N19" s="429" t="s">
        <v>802</v>
      </c>
    </row>
    <row r="20" spans="1:14" x14ac:dyDescent="0.25">
      <c r="A20" s="430" t="s">
        <v>354</v>
      </c>
      <c r="B20" s="430" t="s">
        <v>387</v>
      </c>
      <c r="C20" s="430" t="s">
        <v>350</v>
      </c>
      <c r="D20" s="430" t="s">
        <v>350</v>
      </c>
      <c r="E20" s="423"/>
      <c r="F20" s="422"/>
      <c r="G20" s="429" t="s">
        <v>612</v>
      </c>
      <c r="H20" s="431">
        <v>6</v>
      </c>
      <c r="I20" s="431">
        <v>8</v>
      </c>
      <c r="J20" s="431">
        <f t="shared" si="2"/>
        <v>7</v>
      </c>
      <c r="K20" s="432" t="s">
        <v>49</v>
      </c>
      <c r="L20" s="433">
        <v>1</v>
      </c>
      <c r="M20" s="432" t="s">
        <v>48</v>
      </c>
      <c r="N20" s="429" t="s">
        <v>613</v>
      </c>
    </row>
    <row r="21" spans="1:14" ht="25" x14ac:dyDescent="0.25">
      <c r="A21" s="430" t="s">
        <v>354</v>
      </c>
      <c r="B21" s="430" t="s">
        <v>387</v>
      </c>
      <c r="C21" s="430" t="s">
        <v>350</v>
      </c>
      <c r="D21" s="430" t="s">
        <v>351</v>
      </c>
      <c r="E21" s="423"/>
      <c r="F21" s="422"/>
      <c r="G21" s="429" t="s">
        <v>614</v>
      </c>
      <c r="H21" s="431">
        <v>5</v>
      </c>
      <c r="I21" s="431">
        <v>7</v>
      </c>
      <c r="J21" s="431">
        <f t="shared" si="2"/>
        <v>6</v>
      </c>
      <c r="K21" s="432" t="s">
        <v>49</v>
      </c>
      <c r="L21" s="433">
        <v>1</v>
      </c>
      <c r="M21" s="432" t="s">
        <v>48</v>
      </c>
      <c r="N21" s="429" t="s">
        <v>803</v>
      </c>
    </row>
    <row r="22" spans="1:14" x14ac:dyDescent="0.25">
      <c r="A22" s="430" t="s">
        <v>354</v>
      </c>
      <c r="B22" s="430" t="s">
        <v>387</v>
      </c>
      <c r="C22" s="430" t="s">
        <v>350</v>
      </c>
      <c r="D22" s="430" t="s">
        <v>352</v>
      </c>
      <c r="E22" s="423"/>
      <c r="F22" s="422"/>
      <c r="G22" s="429" t="s">
        <v>788</v>
      </c>
      <c r="H22" s="431">
        <v>10</v>
      </c>
      <c r="I22" s="431">
        <v>12</v>
      </c>
      <c r="J22" s="431">
        <f t="shared" ref="J22:J24" si="3">(H22+I22)/2</f>
        <v>11</v>
      </c>
      <c r="K22" s="432" t="s">
        <v>49</v>
      </c>
      <c r="L22" s="433">
        <v>1</v>
      </c>
      <c r="M22" s="432" t="s">
        <v>48</v>
      </c>
      <c r="N22" s="429" t="s">
        <v>324</v>
      </c>
    </row>
    <row r="23" spans="1:14" x14ac:dyDescent="0.25">
      <c r="A23" s="430" t="s">
        <v>354</v>
      </c>
      <c r="B23" s="430" t="s">
        <v>387</v>
      </c>
      <c r="C23" s="430" t="s">
        <v>350</v>
      </c>
      <c r="D23" s="430" t="s">
        <v>354</v>
      </c>
      <c r="E23" s="423"/>
      <c r="F23" s="422"/>
      <c r="G23" s="429" t="s">
        <v>798</v>
      </c>
      <c r="H23" s="431">
        <v>2</v>
      </c>
      <c r="I23" s="431">
        <v>4</v>
      </c>
      <c r="J23" s="431">
        <f t="shared" si="3"/>
        <v>3</v>
      </c>
      <c r="K23" s="432" t="s">
        <v>49</v>
      </c>
      <c r="L23" s="433">
        <v>1</v>
      </c>
      <c r="M23" s="432" t="s">
        <v>48</v>
      </c>
      <c r="N23" s="429" t="s">
        <v>804</v>
      </c>
    </row>
    <row r="24" spans="1:14" x14ac:dyDescent="0.25">
      <c r="A24" s="430" t="s">
        <v>354</v>
      </c>
      <c r="B24" s="430" t="s">
        <v>387</v>
      </c>
      <c r="C24" s="430" t="s">
        <v>350</v>
      </c>
      <c r="D24" s="430" t="s">
        <v>356</v>
      </c>
      <c r="E24" s="423"/>
      <c r="F24" s="422"/>
      <c r="G24" s="429" t="s">
        <v>799</v>
      </c>
      <c r="H24" s="431">
        <v>2</v>
      </c>
      <c r="I24" s="431">
        <v>3</v>
      </c>
      <c r="J24" s="431">
        <f t="shared" si="3"/>
        <v>2.5</v>
      </c>
      <c r="K24" s="432" t="s">
        <v>50</v>
      </c>
      <c r="L24" s="433">
        <v>1</v>
      </c>
      <c r="M24" s="432" t="s">
        <v>48</v>
      </c>
      <c r="N24" s="429" t="s">
        <v>800</v>
      </c>
    </row>
    <row r="25" spans="1:14" ht="37.5" x14ac:dyDescent="0.25">
      <c r="A25" s="430" t="s">
        <v>354</v>
      </c>
      <c r="B25" s="430" t="s">
        <v>387</v>
      </c>
      <c r="C25" s="430" t="s">
        <v>350</v>
      </c>
      <c r="D25" s="430" t="s">
        <v>359</v>
      </c>
      <c r="E25" s="423"/>
      <c r="F25" s="422"/>
      <c r="G25" s="429" t="s">
        <v>615</v>
      </c>
      <c r="H25" s="431">
        <v>2</v>
      </c>
      <c r="I25" s="431">
        <v>8</v>
      </c>
      <c r="J25" s="431">
        <f t="shared" si="2"/>
        <v>5</v>
      </c>
      <c r="K25" s="432" t="s">
        <v>215</v>
      </c>
      <c r="L25" s="433">
        <v>1</v>
      </c>
      <c r="M25" s="432" t="s">
        <v>48</v>
      </c>
      <c r="N25" s="429" t="s">
        <v>915</v>
      </c>
    </row>
    <row r="26" spans="1:14" ht="37.5" x14ac:dyDescent="0.25">
      <c r="A26" s="430" t="s">
        <v>354</v>
      </c>
      <c r="B26" s="430" t="s">
        <v>387</v>
      </c>
      <c r="C26" s="430" t="s">
        <v>350</v>
      </c>
      <c r="D26" s="430" t="s">
        <v>360</v>
      </c>
      <c r="E26" s="423"/>
      <c r="F26" s="422"/>
      <c r="G26" s="429" t="s">
        <v>789</v>
      </c>
      <c r="H26" s="431">
        <v>6</v>
      </c>
      <c r="I26" s="431">
        <v>10</v>
      </c>
      <c r="J26" s="431">
        <f t="shared" si="2"/>
        <v>8</v>
      </c>
      <c r="K26" s="432" t="s">
        <v>49</v>
      </c>
      <c r="L26" s="433">
        <v>1</v>
      </c>
      <c r="M26" s="432" t="s">
        <v>48</v>
      </c>
      <c r="N26" s="429" t="s">
        <v>912</v>
      </c>
    </row>
    <row r="27" spans="1:14" ht="24.75" customHeight="1" x14ac:dyDescent="0.25">
      <c r="A27" s="430" t="s">
        <v>354</v>
      </c>
      <c r="B27" s="430" t="s">
        <v>387</v>
      </c>
      <c r="C27" s="430" t="s">
        <v>350</v>
      </c>
      <c r="D27" s="430" t="s">
        <v>361</v>
      </c>
      <c r="E27" s="423"/>
      <c r="F27" s="422"/>
      <c r="G27" s="429" t="s">
        <v>790</v>
      </c>
      <c r="H27" s="431">
        <v>4</v>
      </c>
      <c r="I27" s="431">
        <v>5</v>
      </c>
      <c r="J27" s="431">
        <f t="shared" si="2"/>
        <v>4.5</v>
      </c>
      <c r="K27" s="432" t="s">
        <v>50</v>
      </c>
      <c r="L27" s="433">
        <v>1</v>
      </c>
      <c r="M27" s="432" t="s">
        <v>48</v>
      </c>
      <c r="N27" s="429" t="s">
        <v>913</v>
      </c>
    </row>
    <row r="28" spans="1:14" ht="24.75" customHeight="1" x14ac:dyDescent="0.25">
      <c r="A28" s="430" t="s">
        <v>354</v>
      </c>
      <c r="B28" s="430" t="s">
        <v>387</v>
      </c>
      <c r="C28" s="430" t="s">
        <v>350</v>
      </c>
      <c r="D28" s="430" t="s">
        <v>362</v>
      </c>
      <c r="E28" s="423"/>
      <c r="F28" s="422"/>
      <c r="G28" s="429" t="s">
        <v>791</v>
      </c>
      <c r="H28" s="431">
        <v>3</v>
      </c>
      <c r="I28" s="431">
        <v>5</v>
      </c>
      <c r="J28" s="431">
        <f t="shared" si="2"/>
        <v>4</v>
      </c>
      <c r="K28" s="432" t="s">
        <v>49</v>
      </c>
      <c r="L28" s="433">
        <v>1</v>
      </c>
      <c r="M28" s="432" t="s">
        <v>48</v>
      </c>
      <c r="N28" s="429" t="s">
        <v>914</v>
      </c>
    </row>
    <row r="29" spans="1:14" ht="25" x14ac:dyDescent="0.25">
      <c r="A29" s="430" t="s">
        <v>354</v>
      </c>
      <c r="B29" s="430" t="s">
        <v>387</v>
      </c>
      <c r="C29" s="430" t="s">
        <v>350</v>
      </c>
      <c r="D29" s="430" t="s">
        <v>363</v>
      </c>
      <c r="E29" s="423"/>
      <c r="F29" s="422"/>
      <c r="G29" s="429" t="s">
        <v>616</v>
      </c>
      <c r="H29" s="431">
        <v>1.1000000000000001</v>
      </c>
      <c r="I29" s="431">
        <v>2.2999999999999998</v>
      </c>
      <c r="J29" s="431">
        <f t="shared" si="2"/>
        <v>1.7</v>
      </c>
      <c r="K29" s="432" t="s">
        <v>49</v>
      </c>
      <c r="L29" s="433">
        <v>1</v>
      </c>
      <c r="M29" s="432" t="s">
        <v>48</v>
      </c>
      <c r="N29" s="429" t="s">
        <v>910</v>
      </c>
    </row>
    <row r="30" spans="1:14" x14ac:dyDescent="0.25">
      <c r="A30" s="430" t="s">
        <v>354</v>
      </c>
      <c r="B30" s="430" t="s">
        <v>387</v>
      </c>
      <c r="C30" s="430" t="s">
        <v>350</v>
      </c>
      <c r="D30" s="430" t="s">
        <v>692</v>
      </c>
      <c r="E30" s="423"/>
      <c r="F30" s="422"/>
      <c r="G30" s="429" t="s">
        <v>617</v>
      </c>
      <c r="H30" s="431">
        <v>0.1</v>
      </c>
      <c r="I30" s="431">
        <v>0.3</v>
      </c>
      <c r="J30" s="431">
        <f t="shared" si="2"/>
        <v>0.2</v>
      </c>
      <c r="K30" s="432" t="s">
        <v>50</v>
      </c>
      <c r="L30" s="433">
        <v>1</v>
      </c>
      <c r="M30" s="432" t="s">
        <v>48</v>
      </c>
      <c r="N30" s="429" t="s">
        <v>805</v>
      </c>
    </row>
    <row r="31" spans="1:14" s="50" customFormat="1" x14ac:dyDescent="0.25">
      <c r="A31" s="430" t="s">
        <v>354</v>
      </c>
      <c r="B31" s="430" t="s">
        <v>387</v>
      </c>
      <c r="C31" s="430" t="s">
        <v>350</v>
      </c>
      <c r="D31" s="430" t="s">
        <v>693</v>
      </c>
      <c r="E31" s="423"/>
      <c r="F31" s="422"/>
      <c r="G31" s="429" t="s">
        <v>792</v>
      </c>
      <c r="H31" s="431">
        <v>2</v>
      </c>
      <c r="I31" s="431">
        <v>2</v>
      </c>
      <c r="J31" s="431">
        <f t="shared" si="2"/>
        <v>2</v>
      </c>
      <c r="K31" s="432" t="s">
        <v>49</v>
      </c>
      <c r="L31" s="433">
        <v>1</v>
      </c>
      <c r="M31" s="432" t="s">
        <v>48</v>
      </c>
      <c r="N31" s="429" t="s">
        <v>608</v>
      </c>
    </row>
    <row r="32" spans="1:14" s="50" customFormat="1" x14ac:dyDescent="0.25">
      <c r="A32" s="430" t="s">
        <v>354</v>
      </c>
      <c r="B32" s="430" t="s">
        <v>387</v>
      </c>
      <c r="C32" s="430" t="s">
        <v>350</v>
      </c>
      <c r="D32" s="430" t="s">
        <v>700</v>
      </c>
      <c r="E32" s="423"/>
      <c r="F32" s="422"/>
      <c r="G32" s="429" t="s">
        <v>801</v>
      </c>
      <c r="H32" s="431">
        <v>2</v>
      </c>
      <c r="I32" s="431">
        <v>3</v>
      </c>
      <c r="J32" s="431">
        <f t="shared" si="2"/>
        <v>2.5</v>
      </c>
      <c r="K32" s="432" t="s">
        <v>49</v>
      </c>
      <c r="L32" s="433">
        <v>1</v>
      </c>
      <c r="M32" s="432" t="s">
        <v>48</v>
      </c>
      <c r="N32" s="429"/>
    </row>
    <row r="33" spans="1:15" ht="25" x14ac:dyDescent="0.25">
      <c r="A33" s="434" t="s">
        <v>354</v>
      </c>
      <c r="B33" s="434" t="s">
        <v>387</v>
      </c>
      <c r="C33" s="434" t="s">
        <v>350</v>
      </c>
      <c r="D33" s="434" t="s">
        <v>701</v>
      </c>
      <c r="E33" s="435"/>
      <c r="F33" s="421"/>
      <c r="G33" s="436" t="s">
        <v>809</v>
      </c>
      <c r="H33" s="437">
        <v>11</v>
      </c>
      <c r="I33" s="437">
        <v>13</v>
      </c>
      <c r="J33" s="438">
        <f>(I33+H33)/2</f>
        <v>12</v>
      </c>
      <c r="K33" s="439" t="s">
        <v>49</v>
      </c>
      <c r="L33" s="440">
        <v>1</v>
      </c>
      <c r="M33" s="439" t="s">
        <v>48</v>
      </c>
      <c r="N33" s="436" t="s">
        <v>929</v>
      </c>
    </row>
    <row r="34" spans="1:15" ht="25" x14ac:dyDescent="0.25">
      <c r="A34" s="434" t="s">
        <v>354</v>
      </c>
      <c r="B34" s="434" t="s">
        <v>387</v>
      </c>
      <c r="C34" s="434" t="s">
        <v>350</v>
      </c>
      <c r="D34" s="434" t="s">
        <v>702</v>
      </c>
      <c r="E34" s="435"/>
      <c r="F34" s="421"/>
      <c r="G34" s="436" t="s">
        <v>810</v>
      </c>
      <c r="H34" s="437">
        <v>4</v>
      </c>
      <c r="I34" s="437">
        <v>6</v>
      </c>
      <c r="J34" s="438">
        <f>(I34+H34)/2</f>
        <v>5</v>
      </c>
      <c r="K34" s="439" t="s">
        <v>926</v>
      </c>
      <c r="L34" s="440">
        <v>1</v>
      </c>
      <c r="M34" s="439" t="s">
        <v>48</v>
      </c>
      <c r="N34" s="436" t="s">
        <v>1058</v>
      </c>
    </row>
    <row r="35" spans="1:15" s="20" customFormat="1" ht="25" x14ac:dyDescent="0.25">
      <c r="A35" s="434" t="s">
        <v>354</v>
      </c>
      <c r="B35" s="434" t="s">
        <v>387</v>
      </c>
      <c r="C35" s="434" t="s">
        <v>350</v>
      </c>
      <c r="D35" s="434" t="s">
        <v>703</v>
      </c>
      <c r="E35" s="435"/>
      <c r="F35" s="421"/>
      <c r="G35" s="436" t="s">
        <v>924</v>
      </c>
      <c r="H35" s="437">
        <v>2</v>
      </c>
      <c r="I35" s="437">
        <v>3</v>
      </c>
      <c r="J35" s="438">
        <f>(I35+H35)/2</f>
        <v>2.5</v>
      </c>
      <c r="K35" s="439" t="s">
        <v>49</v>
      </c>
      <c r="L35" s="440">
        <v>8</v>
      </c>
      <c r="M35" s="439" t="s">
        <v>48</v>
      </c>
      <c r="N35" s="436" t="s">
        <v>1060</v>
      </c>
      <c r="O35" s="70"/>
    </row>
    <row r="36" spans="1:15" x14ac:dyDescent="0.25">
      <c r="A36" s="158"/>
      <c r="B36" s="158"/>
      <c r="C36" s="158"/>
      <c r="D36" s="158"/>
      <c r="E36" s="159"/>
      <c r="F36" s="160"/>
      <c r="G36" s="161"/>
      <c r="H36" s="162"/>
      <c r="I36" s="441"/>
      <c r="J36" s="441"/>
      <c r="K36" s="441"/>
      <c r="L36" s="442"/>
      <c r="M36" s="165"/>
      <c r="N36" s="166"/>
    </row>
    <row r="37" spans="1:15" x14ac:dyDescent="0.25">
      <c r="A37" s="422" t="s">
        <v>354</v>
      </c>
      <c r="B37" s="422" t="s">
        <v>350</v>
      </c>
      <c r="C37" s="422"/>
      <c r="D37" s="422"/>
      <c r="E37" s="423"/>
      <c r="F37" s="422"/>
      <c r="G37" s="428" t="s">
        <v>618</v>
      </c>
      <c r="H37" s="425"/>
      <c r="I37" s="425"/>
      <c r="J37" s="425"/>
      <c r="K37" s="426"/>
      <c r="L37" s="427"/>
      <c r="M37" s="426"/>
      <c r="N37" s="429" t="s">
        <v>907</v>
      </c>
    </row>
    <row r="38" spans="1:15" ht="25.5" customHeight="1" x14ac:dyDescent="0.25">
      <c r="A38" s="430" t="s">
        <v>354</v>
      </c>
      <c r="B38" s="430" t="s">
        <v>350</v>
      </c>
      <c r="C38" s="430" t="s">
        <v>387</v>
      </c>
      <c r="D38" s="430" t="s">
        <v>387</v>
      </c>
      <c r="E38" s="423"/>
      <c r="F38" s="422"/>
      <c r="G38" s="429" t="s">
        <v>619</v>
      </c>
      <c r="H38" s="431">
        <v>5</v>
      </c>
      <c r="I38" s="431">
        <v>7</v>
      </c>
      <c r="J38" s="431">
        <f t="shared" ref="J38:J40" si="4">(H38+I38)/2</f>
        <v>6</v>
      </c>
      <c r="K38" s="432" t="s">
        <v>215</v>
      </c>
      <c r="L38" s="433">
        <v>1</v>
      </c>
      <c r="M38" s="432" t="s">
        <v>48</v>
      </c>
      <c r="N38" s="429" t="s">
        <v>902</v>
      </c>
    </row>
    <row r="39" spans="1:15" x14ac:dyDescent="0.25">
      <c r="A39" s="430" t="s">
        <v>354</v>
      </c>
      <c r="B39" s="430" t="s">
        <v>350</v>
      </c>
      <c r="C39" s="430" t="s">
        <v>387</v>
      </c>
      <c r="D39" s="430" t="s">
        <v>350</v>
      </c>
      <c r="E39" s="423"/>
      <c r="F39" s="422"/>
      <c r="G39" s="429" t="s">
        <v>620</v>
      </c>
      <c r="H39" s="431">
        <v>0.1</v>
      </c>
      <c r="I39" s="431">
        <v>0.2</v>
      </c>
      <c r="J39" s="431">
        <f t="shared" si="4"/>
        <v>0.15000000000000002</v>
      </c>
      <c r="K39" s="432" t="s">
        <v>50</v>
      </c>
      <c r="L39" s="433">
        <v>1</v>
      </c>
      <c r="M39" s="432" t="s">
        <v>48</v>
      </c>
      <c r="N39" s="429" t="s">
        <v>906</v>
      </c>
    </row>
    <row r="40" spans="1:15" x14ac:dyDescent="0.25">
      <c r="A40" s="430" t="s">
        <v>354</v>
      </c>
      <c r="B40" s="430" t="s">
        <v>350</v>
      </c>
      <c r="C40" s="430" t="s">
        <v>387</v>
      </c>
      <c r="D40" s="430" t="s">
        <v>351</v>
      </c>
      <c r="E40" s="423"/>
      <c r="F40" s="422"/>
      <c r="G40" s="429" t="s">
        <v>621</v>
      </c>
      <c r="H40" s="431">
        <v>2.5</v>
      </c>
      <c r="I40" s="431">
        <v>5</v>
      </c>
      <c r="J40" s="431">
        <f t="shared" si="4"/>
        <v>3.75</v>
      </c>
      <c r="K40" s="432" t="s">
        <v>215</v>
      </c>
      <c r="L40" s="433">
        <v>1</v>
      </c>
      <c r="M40" s="432" t="s">
        <v>48</v>
      </c>
      <c r="N40" s="429"/>
    </row>
    <row r="41" spans="1:15" x14ac:dyDescent="0.25">
      <c r="A41" s="158"/>
      <c r="B41" s="158"/>
      <c r="C41" s="158"/>
      <c r="D41" s="158"/>
      <c r="E41" s="159"/>
      <c r="F41" s="160"/>
      <c r="G41" s="161"/>
      <c r="H41" s="162"/>
      <c r="I41" s="441"/>
      <c r="J41" s="441"/>
      <c r="K41" s="441"/>
      <c r="L41" s="442"/>
      <c r="M41" s="165"/>
      <c r="N41" s="166"/>
    </row>
    <row r="42" spans="1:15" x14ac:dyDescent="0.25">
      <c r="A42" s="422" t="s">
        <v>354</v>
      </c>
      <c r="B42" s="422" t="s">
        <v>351</v>
      </c>
      <c r="C42" s="422"/>
      <c r="D42" s="422"/>
      <c r="E42" s="423"/>
      <c r="F42" s="422"/>
      <c r="G42" s="428" t="s">
        <v>622</v>
      </c>
      <c r="H42" s="425"/>
      <c r="I42" s="425"/>
      <c r="J42" s="425"/>
      <c r="K42" s="426"/>
      <c r="L42" s="427"/>
      <c r="M42" s="426"/>
      <c r="N42" s="428"/>
    </row>
    <row r="43" spans="1:15" ht="25" x14ac:dyDescent="0.25">
      <c r="A43" s="430" t="s">
        <v>354</v>
      </c>
      <c r="B43" s="430" t="s">
        <v>351</v>
      </c>
      <c r="C43" s="430" t="s">
        <v>387</v>
      </c>
      <c r="D43" s="430" t="s">
        <v>387</v>
      </c>
      <c r="E43" s="423"/>
      <c r="F43" s="422"/>
      <c r="G43" s="429" t="s">
        <v>623</v>
      </c>
      <c r="H43" s="431"/>
      <c r="I43" s="431"/>
      <c r="J43" s="431"/>
      <c r="K43" s="432"/>
      <c r="L43" s="433"/>
      <c r="M43" s="432"/>
      <c r="N43" s="429" t="s">
        <v>903</v>
      </c>
    </row>
    <row r="44" spans="1:15" ht="25" x14ac:dyDescent="0.25">
      <c r="A44" s="430" t="s">
        <v>354</v>
      </c>
      <c r="B44" s="430" t="s">
        <v>351</v>
      </c>
      <c r="C44" s="430" t="s">
        <v>387</v>
      </c>
      <c r="D44" s="430" t="s">
        <v>350</v>
      </c>
      <c r="E44" s="423"/>
      <c r="F44" s="422"/>
      <c r="G44" s="429" t="s">
        <v>365</v>
      </c>
      <c r="H44" s="431"/>
      <c r="I44" s="431"/>
      <c r="J44" s="431"/>
      <c r="K44" s="432"/>
      <c r="L44" s="433"/>
      <c r="M44" s="432"/>
      <c r="N44" s="429" t="s">
        <v>904</v>
      </c>
    </row>
    <row r="45" spans="1:15" ht="25" x14ac:dyDescent="0.25">
      <c r="A45" s="430" t="s">
        <v>354</v>
      </c>
      <c r="B45" s="430" t="s">
        <v>351</v>
      </c>
      <c r="C45" s="430" t="s">
        <v>387</v>
      </c>
      <c r="D45" s="430" t="s">
        <v>351</v>
      </c>
      <c r="E45" s="423"/>
      <c r="F45" s="422"/>
      <c r="G45" s="429" t="s">
        <v>624</v>
      </c>
      <c r="H45" s="431"/>
      <c r="I45" s="431"/>
      <c r="J45" s="431"/>
      <c r="K45" s="432"/>
      <c r="L45" s="433"/>
      <c r="M45" s="432"/>
      <c r="N45" s="429" t="s">
        <v>806</v>
      </c>
    </row>
    <row r="46" spans="1:15" x14ac:dyDescent="0.25">
      <c r="A46" s="430" t="s">
        <v>354</v>
      </c>
      <c r="B46" s="430" t="s">
        <v>351</v>
      </c>
      <c r="C46" s="430" t="s">
        <v>387</v>
      </c>
      <c r="D46" s="430" t="s">
        <v>352</v>
      </c>
      <c r="E46" s="423"/>
      <c r="F46" s="422"/>
      <c r="G46" s="429" t="s">
        <v>625</v>
      </c>
      <c r="H46" s="431">
        <v>1</v>
      </c>
      <c r="I46" s="431">
        <v>1</v>
      </c>
      <c r="J46" s="431">
        <f t="shared" ref="J46:J50" si="5">(I46+H46)/2</f>
        <v>1</v>
      </c>
      <c r="K46" s="432" t="s">
        <v>50</v>
      </c>
      <c r="L46" s="433">
        <v>8</v>
      </c>
      <c r="M46" s="432" t="s">
        <v>48</v>
      </c>
      <c r="N46" s="429" t="s">
        <v>793</v>
      </c>
    </row>
    <row r="47" spans="1:15" ht="25" x14ac:dyDescent="0.25">
      <c r="A47" s="430" t="s">
        <v>354</v>
      </c>
      <c r="B47" s="430" t="s">
        <v>351</v>
      </c>
      <c r="C47" s="430" t="s">
        <v>387</v>
      </c>
      <c r="D47" s="430" t="s">
        <v>354</v>
      </c>
      <c r="E47" s="423"/>
      <c r="F47" s="422"/>
      <c r="G47" s="429" t="s">
        <v>626</v>
      </c>
      <c r="H47" s="431">
        <v>0.33</v>
      </c>
      <c r="I47" s="431">
        <v>0.5</v>
      </c>
      <c r="J47" s="431">
        <f t="shared" si="5"/>
        <v>0.41500000000000004</v>
      </c>
      <c r="K47" s="432" t="s">
        <v>50</v>
      </c>
      <c r="L47" s="433">
        <v>8</v>
      </c>
      <c r="M47" s="432" t="s">
        <v>48</v>
      </c>
      <c r="N47" s="429" t="s">
        <v>807</v>
      </c>
    </row>
    <row r="48" spans="1:15" x14ac:dyDescent="0.25">
      <c r="A48" s="430" t="s">
        <v>354</v>
      </c>
      <c r="B48" s="430" t="s">
        <v>351</v>
      </c>
      <c r="C48" s="430" t="s">
        <v>387</v>
      </c>
      <c r="D48" s="430" t="s">
        <v>356</v>
      </c>
      <c r="E48" s="423"/>
      <c r="F48" s="422"/>
      <c r="G48" s="429" t="s">
        <v>627</v>
      </c>
      <c r="H48" s="431">
        <v>1</v>
      </c>
      <c r="I48" s="431">
        <v>1</v>
      </c>
      <c r="J48" s="431">
        <f t="shared" si="5"/>
        <v>1</v>
      </c>
      <c r="K48" s="432" t="s">
        <v>50</v>
      </c>
      <c r="L48" s="433">
        <v>8</v>
      </c>
      <c r="M48" s="432" t="s">
        <v>48</v>
      </c>
      <c r="N48" s="429"/>
    </row>
    <row r="49" spans="1:14" x14ac:dyDescent="0.25">
      <c r="A49" s="430" t="s">
        <v>354</v>
      </c>
      <c r="B49" s="430" t="s">
        <v>351</v>
      </c>
      <c r="C49" s="430" t="s">
        <v>387</v>
      </c>
      <c r="D49" s="430" t="s">
        <v>359</v>
      </c>
      <c r="E49" s="423"/>
      <c r="F49" s="422"/>
      <c r="G49" s="429" t="s">
        <v>628</v>
      </c>
      <c r="H49" s="431">
        <v>0.2</v>
      </c>
      <c r="I49" s="431">
        <v>0.2</v>
      </c>
      <c r="J49" s="431">
        <f t="shared" si="5"/>
        <v>0.2</v>
      </c>
      <c r="K49" s="432" t="s">
        <v>50</v>
      </c>
      <c r="L49" s="433">
        <v>8</v>
      </c>
      <c r="M49" s="432" t="s">
        <v>48</v>
      </c>
      <c r="N49" s="429"/>
    </row>
    <row r="50" spans="1:14" x14ac:dyDescent="0.25">
      <c r="A50" s="430" t="s">
        <v>354</v>
      </c>
      <c r="B50" s="430" t="s">
        <v>351</v>
      </c>
      <c r="C50" s="430" t="s">
        <v>387</v>
      </c>
      <c r="D50" s="430" t="s">
        <v>360</v>
      </c>
      <c r="E50" s="423"/>
      <c r="F50" s="422"/>
      <c r="G50" s="429" t="s">
        <v>629</v>
      </c>
      <c r="H50" s="431">
        <v>3.3000000000000002E-2</v>
      </c>
      <c r="I50" s="431">
        <v>0.04</v>
      </c>
      <c r="J50" s="431">
        <f t="shared" si="5"/>
        <v>3.6500000000000005E-2</v>
      </c>
      <c r="K50" s="432" t="s">
        <v>50</v>
      </c>
      <c r="L50" s="433">
        <v>8</v>
      </c>
      <c r="M50" s="432" t="s">
        <v>48</v>
      </c>
      <c r="N50" s="429"/>
    </row>
    <row r="51" spans="1:14" x14ac:dyDescent="0.25">
      <c r="A51" s="158"/>
      <c r="B51" s="158"/>
      <c r="C51" s="158"/>
      <c r="D51" s="158"/>
      <c r="E51" s="159"/>
      <c r="F51" s="160"/>
      <c r="G51" s="161"/>
      <c r="H51" s="162"/>
      <c r="I51" s="441"/>
      <c r="J51" s="441"/>
      <c r="K51" s="441"/>
      <c r="L51" s="442"/>
      <c r="M51" s="165"/>
      <c r="N51" s="166"/>
    </row>
    <row r="52" spans="1:14" x14ac:dyDescent="0.25">
      <c r="A52" s="422" t="s">
        <v>354</v>
      </c>
      <c r="B52" s="422" t="s">
        <v>352</v>
      </c>
      <c r="C52" s="422"/>
      <c r="D52" s="422"/>
      <c r="E52" s="423"/>
      <c r="F52" s="422"/>
      <c r="G52" s="428" t="s">
        <v>630</v>
      </c>
      <c r="H52" s="425"/>
      <c r="I52" s="425"/>
      <c r="J52" s="425"/>
      <c r="K52" s="426"/>
      <c r="L52" s="427"/>
      <c r="M52" s="426"/>
      <c r="N52" s="429" t="s">
        <v>796</v>
      </c>
    </row>
    <row r="53" spans="1:14" x14ac:dyDescent="0.25">
      <c r="A53" s="422" t="s">
        <v>354</v>
      </c>
      <c r="B53" s="422" t="s">
        <v>352</v>
      </c>
      <c r="C53" s="430" t="s">
        <v>387</v>
      </c>
      <c r="D53" s="430" t="s">
        <v>387</v>
      </c>
      <c r="E53" s="443"/>
      <c r="F53" s="430"/>
      <c r="G53" s="429" t="s">
        <v>631</v>
      </c>
      <c r="H53" s="431">
        <v>0.25</v>
      </c>
      <c r="I53" s="431">
        <v>1</v>
      </c>
      <c r="J53" s="431">
        <f t="shared" ref="J53:J57" si="6">(H53+I53)/2</f>
        <v>0.625</v>
      </c>
      <c r="K53" s="432" t="s">
        <v>50</v>
      </c>
      <c r="L53" s="433">
        <v>8</v>
      </c>
      <c r="M53" s="432" t="s">
        <v>48</v>
      </c>
      <c r="N53" s="429" t="s">
        <v>905</v>
      </c>
    </row>
    <row r="54" spans="1:14" x14ac:dyDescent="0.25">
      <c r="A54" s="422" t="s">
        <v>354</v>
      </c>
      <c r="B54" s="422" t="s">
        <v>352</v>
      </c>
      <c r="C54" s="430" t="s">
        <v>387</v>
      </c>
      <c r="D54" s="430" t="s">
        <v>350</v>
      </c>
      <c r="E54" s="423"/>
      <c r="F54" s="422"/>
      <c r="G54" s="429" t="s">
        <v>794</v>
      </c>
      <c r="H54" s="431">
        <v>0.25</v>
      </c>
      <c r="I54" s="431">
        <v>1</v>
      </c>
      <c r="J54" s="431">
        <f t="shared" si="6"/>
        <v>0.625</v>
      </c>
      <c r="K54" s="432" t="s">
        <v>50</v>
      </c>
      <c r="L54" s="433">
        <v>8</v>
      </c>
      <c r="M54" s="432" t="s">
        <v>48</v>
      </c>
      <c r="N54" s="429" t="s">
        <v>795</v>
      </c>
    </row>
    <row r="55" spans="1:14" s="20" customFormat="1" x14ac:dyDescent="0.25">
      <c r="A55" s="422" t="s">
        <v>354</v>
      </c>
      <c r="B55" s="422" t="s">
        <v>352</v>
      </c>
      <c r="C55" s="430" t="s">
        <v>387</v>
      </c>
      <c r="D55" s="430" t="s">
        <v>351</v>
      </c>
      <c r="E55" s="423"/>
      <c r="F55" s="422"/>
      <c r="G55" s="429" t="s">
        <v>632</v>
      </c>
      <c r="H55" s="431">
        <v>0.5</v>
      </c>
      <c r="I55" s="431">
        <v>1</v>
      </c>
      <c r="J55" s="431">
        <f t="shared" si="6"/>
        <v>0.75</v>
      </c>
      <c r="K55" s="432" t="s">
        <v>50</v>
      </c>
      <c r="L55" s="433">
        <v>8</v>
      </c>
      <c r="M55" s="432" t="s">
        <v>48</v>
      </c>
      <c r="N55" s="429"/>
    </row>
    <row r="56" spans="1:14" s="20" customFormat="1" x14ac:dyDescent="0.25">
      <c r="A56" s="422" t="s">
        <v>354</v>
      </c>
      <c r="B56" s="422" t="s">
        <v>352</v>
      </c>
      <c r="C56" s="430" t="s">
        <v>387</v>
      </c>
      <c r="D56" s="430" t="s">
        <v>352</v>
      </c>
      <c r="E56" s="423"/>
      <c r="F56" s="422"/>
      <c r="G56" s="429" t="s">
        <v>633</v>
      </c>
      <c r="H56" s="431">
        <v>0.3</v>
      </c>
      <c r="I56" s="431">
        <v>1</v>
      </c>
      <c r="J56" s="431">
        <f t="shared" si="6"/>
        <v>0.65</v>
      </c>
      <c r="K56" s="432" t="s">
        <v>50</v>
      </c>
      <c r="L56" s="433">
        <v>8</v>
      </c>
      <c r="M56" s="432" t="s">
        <v>48</v>
      </c>
      <c r="N56" s="429" t="s">
        <v>793</v>
      </c>
    </row>
    <row r="57" spans="1:14" s="20" customFormat="1" x14ac:dyDescent="0.25">
      <c r="A57" s="422" t="s">
        <v>354</v>
      </c>
      <c r="B57" s="422" t="s">
        <v>352</v>
      </c>
      <c r="C57" s="430" t="s">
        <v>387</v>
      </c>
      <c r="D57" s="430" t="s">
        <v>354</v>
      </c>
      <c r="E57" s="423"/>
      <c r="F57" s="422"/>
      <c r="G57" s="429" t="s">
        <v>634</v>
      </c>
      <c r="H57" s="431">
        <v>20</v>
      </c>
      <c r="I57" s="431">
        <v>25</v>
      </c>
      <c r="J57" s="431">
        <f t="shared" si="6"/>
        <v>22.5</v>
      </c>
      <c r="K57" s="432" t="s">
        <v>49</v>
      </c>
      <c r="L57" s="433">
        <v>8</v>
      </c>
      <c r="M57" s="432" t="s">
        <v>48</v>
      </c>
      <c r="N57" s="429" t="s">
        <v>797</v>
      </c>
    </row>
    <row r="58" spans="1:14" s="20" customFormat="1" x14ac:dyDescent="0.25">
      <c r="A58" s="158"/>
      <c r="B58" s="158"/>
      <c r="C58" s="158"/>
      <c r="D58" s="158"/>
      <c r="E58" s="159"/>
      <c r="F58" s="160"/>
      <c r="G58" s="161"/>
      <c r="H58" s="162"/>
      <c r="I58" s="163"/>
      <c r="J58" s="163"/>
      <c r="K58" s="163"/>
      <c r="L58" s="164"/>
      <c r="M58" s="165"/>
      <c r="N58" s="166"/>
    </row>
  </sheetData>
  <mergeCells count="5">
    <mergeCell ref="A2:E2"/>
    <mergeCell ref="H2:K2"/>
    <mergeCell ref="L2:M2"/>
    <mergeCell ref="H3:J3"/>
    <mergeCell ref="A1:N1"/>
  </mergeCells>
  <pageMargins left="0.70866141732283472" right="0.70866141732283472" top="0.78740157480314965" bottom="0.78740157480314965" header="0.31496062992125984" footer="0.31496062992125984"/>
  <pageSetup paperSize="9" scale="75" fitToHeight="0" orientation="landscape" r:id="rId1"/>
  <headerFooter>
    <oddHeader>&amp;LBau- und Sperrzeitenkatalog</oddHeader>
    <oddFooter>&amp;L&amp;F /
&amp;A&amp;C&amp;P / &amp;N&amp;RRev-Index: 2.0
Gültig ab: 01.05.2024</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220"/>
  <sheetViews>
    <sheetView zoomScaleNormal="100" workbookViewId="0">
      <pane ySplit="4" topLeftCell="A70" activePane="bottomLeft" state="frozen"/>
      <selection activeCell="E22" sqref="E22"/>
      <selection pane="bottomLeft" activeCell="N14" sqref="N14"/>
    </sheetView>
  </sheetViews>
  <sheetFormatPr baseColWidth="10" defaultColWidth="11.453125" defaultRowHeight="12.5" x14ac:dyDescent="0.25"/>
  <cols>
    <col min="1" max="4" width="3.7265625" style="48" customWidth="1"/>
    <col min="5" max="6" width="3.7265625" style="34" customWidth="1"/>
    <col min="7" max="7" width="49.1796875" style="49" customWidth="1"/>
    <col min="8" max="10" width="7.7265625" style="52" customWidth="1"/>
    <col min="11" max="11" width="7.7265625" style="34" customWidth="1"/>
    <col min="12" max="12" width="7.7265625" style="53" customWidth="1"/>
    <col min="13" max="13" width="7.7265625" style="34" customWidth="1"/>
    <col min="14" max="14" width="56.1796875" style="49" customWidth="1"/>
    <col min="15" max="15" width="13.54296875" style="34" bestFit="1" customWidth="1"/>
    <col min="16" max="16384" width="11.453125" style="34"/>
  </cols>
  <sheetData>
    <row r="1" spans="1:15" ht="17.5" x14ac:dyDescent="0.25">
      <c r="A1" s="850" t="s">
        <v>172</v>
      </c>
      <c r="B1" s="851"/>
      <c r="C1" s="851"/>
      <c r="D1" s="851"/>
      <c r="E1" s="851"/>
      <c r="F1" s="851"/>
      <c r="G1" s="851"/>
      <c r="H1" s="851"/>
      <c r="I1" s="851"/>
      <c r="J1" s="851"/>
      <c r="K1" s="851"/>
      <c r="L1" s="851"/>
      <c r="M1" s="851"/>
      <c r="N1" s="852"/>
    </row>
    <row r="2" spans="1:15" s="33" customFormat="1" x14ac:dyDescent="0.2">
      <c r="A2" s="853" t="s">
        <v>0</v>
      </c>
      <c r="B2" s="853"/>
      <c r="C2" s="853"/>
      <c r="D2" s="853"/>
      <c r="E2" s="853"/>
      <c r="F2" s="444" t="s">
        <v>886</v>
      </c>
      <c r="G2" s="445" t="s">
        <v>1</v>
      </c>
      <c r="H2" s="854" t="s">
        <v>3</v>
      </c>
      <c r="I2" s="854"/>
      <c r="J2" s="854"/>
      <c r="K2" s="854"/>
      <c r="L2" s="855" t="s">
        <v>2</v>
      </c>
      <c r="M2" s="855"/>
      <c r="N2" s="446" t="s">
        <v>245</v>
      </c>
    </row>
    <row r="3" spans="1:15" s="33" customFormat="1" x14ac:dyDescent="0.2">
      <c r="A3" s="445"/>
      <c r="B3" s="445"/>
      <c r="C3" s="445"/>
      <c r="D3" s="445"/>
      <c r="E3" s="445"/>
      <c r="F3" s="444"/>
      <c r="G3" s="445"/>
      <c r="H3" s="804" t="s">
        <v>888</v>
      </c>
      <c r="I3" s="805"/>
      <c r="J3" s="806"/>
      <c r="K3" s="447" t="s">
        <v>167</v>
      </c>
      <c r="L3" s="448" t="s">
        <v>888</v>
      </c>
      <c r="M3" s="447" t="s">
        <v>167</v>
      </c>
      <c r="N3" s="449"/>
    </row>
    <row r="4" spans="1:15" s="33" customFormat="1" ht="9.75" customHeight="1" x14ac:dyDescent="0.2">
      <c r="A4" s="445"/>
      <c r="B4" s="445"/>
      <c r="C4" s="445"/>
      <c r="D4" s="445"/>
      <c r="E4" s="445"/>
      <c r="F4" s="444"/>
      <c r="G4" s="445"/>
      <c r="H4" s="450" t="s">
        <v>247</v>
      </c>
      <c r="I4" s="451" t="s">
        <v>248</v>
      </c>
      <c r="J4" s="451" t="s">
        <v>251</v>
      </c>
      <c r="K4" s="447"/>
      <c r="L4" s="448"/>
      <c r="M4" s="447"/>
      <c r="N4" s="449"/>
    </row>
    <row r="5" spans="1:15" s="20" customFormat="1" ht="15" x14ac:dyDescent="0.25">
      <c r="A5" s="452" t="s">
        <v>356</v>
      </c>
      <c r="B5" s="453"/>
      <c r="C5" s="453"/>
      <c r="D5" s="453"/>
      <c r="E5" s="454"/>
      <c r="F5" s="455"/>
      <c r="G5" s="456" t="s">
        <v>753</v>
      </c>
      <c r="H5" s="457"/>
      <c r="I5" s="457"/>
      <c r="J5" s="457"/>
      <c r="K5" s="458"/>
      <c r="L5" s="459"/>
      <c r="M5" s="458"/>
      <c r="N5" s="460" t="s">
        <v>159</v>
      </c>
      <c r="O5" s="13"/>
    </row>
    <row r="6" spans="1:15" s="20" customFormat="1" ht="15" x14ac:dyDescent="0.25">
      <c r="A6" s="453" t="s">
        <v>356</v>
      </c>
      <c r="B6" s="453" t="s">
        <v>387</v>
      </c>
      <c r="C6" s="453"/>
      <c r="D6" s="453"/>
      <c r="E6" s="454"/>
      <c r="F6" s="455"/>
      <c r="G6" s="456" t="s">
        <v>1421</v>
      </c>
      <c r="H6" s="457"/>
      <c r="I6" s="457"/>
      <c r="J6" s="457"/>
      <c r="K6" s="458"/>
      <c r="L6" s="459"/>
      <c r="M6" s="458"/>
      <c r="N6" s="460" t="s">
        <v>159</v>
      </c>
      <c r="O6" s="13"/>
    </row>
    <row r="7" spans="1:15" s="20" customFormat="1" ht="15" x14ac:dyDescent="0.25">
      <c r="A7" s="461" t="s">
        <v>356</v>
      </c>
      <c r="B7" s="461" t="s">
        <v>387</v>
      </c>
      <c r="C7" s="461" t="s">
        <v>387</v>
      </c>
      <c r="D7" s="461"/>
      <c r="E7" s="462"/>
      <c r="F7" s="463"/>
      <c r="G7" s="464" t="s">
        <v>641</v>
      </c>
      <c r="H7" s="465"/>
      <c r="I7" s="465"/>
      <c r="J7" s="465"/>
      <c r="K7" s="466"/>
      <c r="L7" s="467"/>
      <c r="M7" s="466"/>
      <c r="N7" s="468"/>
      <c r="O7" s="13"/>
    </row>
    <row r="8" spans="1:15" ht="25" x14ac:dyDescent="0.25">
      <c r="A8" s="455" t="s">
        <v>356</v>
      </c>
      <c r="B8" s="455" t="s">
        <v>387</v>
      </c>
      <c r="C8" s="455" t="s">
        <v>387</v>
      </c>
      <c r="D8" s="455" t="s">
        <v>387</v>
      </c>
      <c r="E8" s="454"/>
      <c r="F8" s="469"/>
      <c r="G8" s="470" t="s">
        <v>709</v>
      </c>
      <c r="H8" s="471">
        <v>50</v>
      </c>
      <c r="I8" s="471">
        <v>100</v>
      </c>
      <c r="J8" s="471">
        <f>(I8+H8)/2</f>
        <v>75</v>
      </c>
      <c r="K8" s="472" t="s">
        <v>49</v>
      </c>
      <c r="L8" s="473">
        <v>1</v>
      </c>
      <c r="M8" s="472" t="s">
        <v>48</v>
      </c>
      <c r="N8" s="474"/>
      <c r="O8" s="51"/>
    </row>
    <row r="9" spans="1:15" ht="15" x14ac:dyDescent="0.25">
      <c r="A9" s="455" t="s">
        <v>356</v>
      </c>
      <c r="B9" s="455" t="s">
        <v>387</v>
      </c>
      <c r="C9" s="455" t="s">
        <v>387</v>
      </c>
      <c r="D9" s="455" t="s">
        <v>350</v>
      </c>
      <c r="E9" s="454"/>
      <c r="F9" s="469"/>
      <c r="G9" s="475" t="s">
        <v>710</v>
      </c>
      <c r="H9" s="471">
        <f>1/1.5</f>
        <v>0.66666666666666663</v>
      </c>
      <c r="I9" s="471">
        <v>1</v>
      </c>
      <c r="J9" s="471">
        <f>(I9+H9)/2</f>
        <v>0.83333333333333326</v>
      </c>
      <c r="K9" s="472" t="s">
        <v>50</v>
      </c>
      <c r="L9" s="473">
        <v>1</v>
      </c>
      <c r="M9" s="472" t="s">
        <v>48</v>
      </c>
      <c r="N9" s="474"/>
      <c r="O9" s="51"/>
    </row>
    <row r="10" spans="1:15" ht="15" x14ac:dyDescent="0.25">
      <c r="A10" s="476"/>
      <c r="B10" s="476"/>
      <c r="C10" s="476"/>
      <c r="D10" s="476"/>
      <c r="E10" s="477"/>
      <c r="F10" s="124"/>
      <c r="G10" s="125"/>
      <c r="H10" s="478"/>
      <c r="I10" s="478"/>
      <c r="J10" s="478"/>
      <c r="K10" s="479"/>
      <c r="L10" s="128"/>
      <c r="M10" s="129"/>
      <c r="N10" s="480"/>
      <c r="O10" s="13"/>
    </row>
    <row r="11" spans="1:15" ht="15" x14ac:dyDescent="0.25">
      <c r="A11" s="453" t="s">
        <v>356</v>
      </c>
      <c r="B11" s="453" t="s">
        <v>350</v>
      </c>
      <c r="C11" s="453"/>
      <c r="D11" s="455"/>
      <c r="E11" s="481"/>
      <c r="F11" s="482"/>
      <c r="G11" s="483" t="s">
        <v>119</v>
      </c>
      <c r="H11" s="471"/>
      <c r="I11" s="471"/>
      <c r="J11" s="471"/>
      <c r="K11" s="472"/>
      <c r="L11" s="473"/>
      <c r="M11" s="472"/>
      <c r="N11" s="474"/>
      <c r="O11" s="13"/>
    </row>
    <row r="12" spans="1:15" ht="15" x14ac:dyDescent="0.25">
      <c r="A12" s="453" t="s">
        <v>356</v>
      </c>
      <c r="B12" s="453" t="s">
        <v>350</v>
      </c>
      <c r="C12" s="453" t="s">
        <v>387</v>
      </c>
      <c r="D12" s="455"/>
      <c r="E12" s="481"/>
      <c r="F12" s="482"/>
      <c r="G12" s="483" t="s">
        <v>129</v>
      </c>
      <c r="H12" s="471"/>
      <c r="I12" s="471"/>
      <c r="J12" s="471"/>
      <c r="K12" s="472"/>
      <c r="L12" s="473"/>
      <c r="M12" s="472"/>
      <c r="N12" s="474"/>
      <c r="O12" s="13"/>
    </row>
    <row r="13" spans="1:15" ht="400" x14ac:dyDescent="0.25">
      <c r="A13" s="455" t="s">
        <v>356</v>
      </c>
      <c r="B13" s="455" t="s">
        <v>350</v>
      </c>
      <c r="C13" s="455" t="s">
        <v>387</v>
      </c>
      <c r="D13" s="455" t="s">
        <v>387</v>
      </c>
      <c r="E13" s="481"/>
      <c r="F13" s="484"/>
      <c r="G13" s="485" t="s">
        <v>164</v>
      </c>
      <c r="H13" s="457">
        <v>1000</v>
      </c>
      <c r="I13" s="457">
        <v>1000</v>
      </c>
      <c r="J13" s="457">
        <f>(I13+H13)/2</f>
        <v>1000</v>
      </c>
      <c r="K13" s="458" t="s">
        <v>49</v>
      </c>
      <c r="L13" s="486">
        <v>80</v>
      </c>
      <c r="M13" s="458" t="s">
        <v>48</v>
      </c>
      <c r="N13" s="487" t="s">
        <v>1459</v>
      </c>
      <c r="O13" s="71"/>
    </row>
    <row r="14" spans="1:15" ht="175" x14ac:dyDescent="0.25">
      <c r="A14" s="455" t="s">
        <v>356</v>
      </c>
      <c r="B14" s="455" t="s">
        <v>350</v>
      </c>
      <c r="C14" s="455" t="s">
        <v>387</v>
      </c>
      <c r="D14" s="455" t="s">
        <v>350</v>
      </c>
      <c r="E14" s="481"/>
      <c r="F14" s="488"/>
      <c r="G14" s="475" t="s">
        <v>727</v>
      </c>
      <c r="H14" s="471">
        <v>47</v>
      </c>
      <c r="I14" s="471">
        <v>47</v>
      </c>
      <c r="J14" s="471">
        <f>(I14+H14)/2</f>
        <v>47</v>
      </c>
      <c r="K14" s="472" t="s">
        <v>49</v>
      </c>
      <c r="L14" s="473">
        <v>1</v>
      </c>
      <c r="M14" s="472" t="s">
        <v>48</v>
      </c>
      <c r="N14" s="487" t="s">
        <v>855</v>
      </c>
      <c r="O14" s="13"/>
    </row>
    <row r="15" spans="1:15" s="50" customFormat="1" ht="50" x14ac:dyDescent="0.25">
      <c r="A15" s="455" t="s">
        <v>356</v>
      </c>
      <c r="B15" s="455" t="s">
        <v>350</v>
      </c>
      <c r="C15" s="455" t="s">
        <v>387</v>
      </c>
      <c r="D15" s="455" t="s">
        <v>351</v>
      </c>
      <c r="E15" s="481"/>
      <c r="F15" s="488"/>
      <c r="G15" s="475" t="s">
        <v>558</v>
      </c>
      <c r="H15" s="489">
        <v>95</v>
      </c>
      <c r="I15" s="471">
        <v>150</v>
      </c>
      <c r="J15" s="471">
        <f>(I15+H15)/2</f>
        <v>122.5</v>
      </c>
      <c r="K15" s="490" t="s">
        <v>49</v>
      </c>
      <c r="L15" s="473">
        <v>1</v>
      </c>
      <c r="M15" s="472" t="s">
        <v>48</v>
      </c>
      <c r="N15" s="474" t="s">
        <v>642</v>
      </c>
      <c r="O15" s="13"/>
    </row>
    <row r="16" spans="1:15" ht="62.5" x14ac:dyDescent="0.25">
      <c r="A16" s="455" t="s">
        <v>356</v>
      </c>
      <c r="B16" s="455" t="s">
        <v>350</v>
      </c>
      <c r="C16" s="455" t="s">
        <v>387</v>
      </c>
      <c r="D16" s="455" t="s">
        <v>352</v>
      </c>
      <c r="E16" s="481"/>
      <c r="F16" s="488"/>
      <c r="G16" s="491" t="s">
        <v>120</v>
      </c>
      <c r="H16" s="489">
        <v>110</v>
      </c>
      <c r="I16" s="489">
        <v>150</v>
      </c>
      <c r="J16" s="471">
        <f>(I16+H16)/2</f>
        <v>130</v>
      </c>
      <c r="K16" s="490" t="s">
        <v>49</v>
      </c>
      <c r="L16" s="473">
        <v>1</v>
      </c>
      <c r="M16" s="472" t="s">
        <v>48</v>
      </c>
      <c r="N16" s="487" t="s">
        <v>1301</v>
      </c>
      <c r="O16" s="13"/>
    </row>
    <row r="17" spans="1:15" ht="37.5" x14ac:dyDescent="0.25">
      <c r="A17" s="455" t="s">
        <v>356</v>
      </c>
      <c r="B17" s="455" t="s">
        <v>350</v>
      </c>
      <c r="C17" s="455" t="s">
        <v>387</v>
      </c>
      <c r="D17" s="455" t="s">
        <v>354</v>
      </c>
      <c r="E17" s="492"/>
      <c r="F17" s="493"/>
      <c r="G17" s="475" t="s">
        <v>850</v>
      </c>
      <c r="H17" s="494">
        <v>25</v>
      </c>
      <c r="I17" s="494">
        <v>50</v>
      </c>
      <c r="J17" s="457">
        <f>(I17+H17)/2</f>
        <v>37.5</v>
      </c>
      <c r="K17" s="495" t="s">
        <v>49</v>
      </c>
      <c r="L17" s="496">
        <v>1</v>
      </c>
      <c r="M17" s="458" t="s">
        <v>48</v>
      </c>
      <c r="N17" s="497" t="s">
        <v>1302</v>
      </c>
      <c r="O17" s="13"/>
    </row>
    <row r="18" spans="1:15" ht="15" x14ac:dyDescent="0.25">
      <c r="A18" s="453" t="s">
        <v>356</v>
      </c>
      <c r="B18" s="453" t="s">
        <v>350</v>
      </c>
      <c r="C18" s="453" t="s">
        <v>350</v>
      </c>
      <c r="D18" s="453"/>
      <c r="E18" s="481"/>
      <c r="F18" s="498"/>
      <c r="G18" s="483" t="s">
        <v>121</v>
      </c>
      <c r="H18" s="471"/>
      <c r="I18" s="471"/>
      <c r="J18" s="471"/>
      <c r="K18" s="472"/>
      <c r="L18" s="473"/>
      <c r="M18" s="472"/>
      <c r="N18" s="474"/>
      <c r="O18" s="13"/>
    </row>
    <row r="19" spans="1:15" ht="25" x14ac:dyDescent="0.25">
      <c r="A19" s="455" t="s">
        <v>356</v>
      </c>
      <c r="B19" s="455" t="s">
        <v>350</v>
      </c>
      <c r="C19" s="455" t="s">
        <v>350</v>
      </c>
      <c r="D19" s="455" t="s">
        <v>387</v>
      </c>
      <c r="E19" s="481"/>
      <c r="F19" s="499"/>
      <c r="G19" s="500" t="s">
        <v>122</v>
      </c>
      <c r="H19" s="471">
        <v>1</v>
      </c>
      <c r="I19" s="471">
        <v>1</v>
      </c>
      <c r="J19" s="471">
        <f>(I19+H19)/2</f>
        <v>1</v>
      </c>
      <c r="K19" s="472" t="s">
        <v>50</v>
      </c>
      <c r="L19" s="473">
        <v>1</v>
      </c>
      <c r="M19" s="472" t="s">
        <v>48</v>
      </c>
      <c r="N19" s="474"/>
      <c r="O19" s="13"/>
    </row>
    <row r="20" spans="1:15" ht="25" x14ac:dyDescent="0.25">
      <c r="A20" s="455" t="s">
        <v>356</v>
      </c>
      <c r="B20" s="455" t="s">
        <v>350</v>
      </c>
      <c r="C20" s="455" t="s">
        <v>350</v>
      </c>
      <c r="D20" s="455" t="s">
        <v>350</v>
      </c>
      <c r="E20" s="481"/>
      <c r="F20" s="499"/>
      <c r="G20" s="500" t="s">
        <v>853</v>
      </c>
      <c r="H20" s="471">
        <v>1</v>
      </c>
      <c r="I20" s="471">
        <v>1.3</v>
      </c>
      <c r="J20" s="471">
        <f>(I20+H20)/2</f>
        <v>1.1499999999999999</v>
      </c>
      <c r="K20" s="472" t="s">
        <v>50</v>
      </c>
      <c r="L20" s="473">
        <v>1</v>
      </c>
      <c r="M20" s="472" t="s">
        <v>48</v>
      </c>
      <c r="N20" s="474"/>
      <c r="O20" s="13"/>
    </row>
    <row r="21" spans="1:15" x14ac:dyDescent="0.25">
      <c r="A21" s="455" t="s">
        <v>356</v>
      </c>
      <c r="B21" s="455" t="s">
        <v>350</v>
      </c>
      <c r="C21" s="455" t="s">
        <v>350</v>
      </c>
      <c r="D21" s="455" t="s">
        <v>351</v>
      </c>
      <c r="E21" s="481"/>
      <c r="F21" s="499"/>
      <c r="G21" s="500" t="s">
        <v>123</v>
      </c>
      <c r="H21" s="471">
        <v>2</v>
      </c>
      <c r="I21" s="471">
        <v>2</v>
      </c>
      <c r="J21" s="471">
        <f>(I21+H21)/2</f>
        <v>2</v>
      </c>
      <c r="K21" s="472" t="s">
        <v>50</v>
      </c>
      <c r="L21" s="473">
        <v>1</v>
      </c>
      <c r="M21" s="472" t="s">
        <v>48</v>
      </c>
      <c r="N21" s="474"/>
    </row>
    <row r="22" spans="1:15" ht="15" x14ac:dyDescent="0.25">
      <c r="A22" s="455" t="s">
        <v>356</v>
      </c>
      <c r="B22" s="455" t="s">
        <v>350</v>
      </c>
      <c r="C22" s="455" t="s">
        <v>350</v>
      </c>
      <c r="D22" s="455" t="s">
        <v>352</v>
      </c>
      <c r="E22" s="481"/>
      <c r="F22" s="499"/>
      <c r="G22" s="500" t="s">
        <v>124</v>
      </c>
      <c r="H22" s="471">
        <v>2</v>
      </c>
      <c r="I22" s="471">
        <v>2</v>
      </c>
      <c r="J22" s="471">
        <f>(I22+H22)/2</f>
        <v>2</v>
      </c>
      <c r="K22" s="472" t="s">
        <v>50</v>
      </c>
      <c r="L22" s="473">
        <v>1</v>
      </c>
      <c r="M22" s="472" t="s">
        <v>48</v>
      </c>
      <c r="N22" s="474"/>
      <c r="O22" s="13"/>
    </row>
    <row r="23" spans="1:15" ht="15" x14ac:dyDescent="0.25">
      <c r="A23" s="453" t="s">
        <v>356</v>
      </c>
      <c r="B23" s="453" t="s">
        <v>350</v>
      </c>
      <c r="C23" s="453" t="s">
        <v>351</v>
      </c>
      <c r="D23" s="453"/>
      <c r="E23" s="481"/>
      <c r="F23" s="498"/>
      <c r="G23" s="501" t="s">
        <v>158</v>
      </c>
      <c r="H23" s="471"/>
      <c r="I23" s="471"/>
      <c r="J23" s="471"/>
      <c r="K23" s="472"/>
      <c r="L23" s="473"/>
      <c r="M23" s="472"/>
      <c r="N23" s="474"/>
      <c r="O23" s="51"/>
    </row>
    <row r="24" spans="1:15" ht="25" x14ac:dyDescent="0.25">
      <c r="A24" s="455" t="s">
        <v>356</v>
      </c>
      <c r="B24" s="455" t="s">
        <v>350</v>
      </c>
      <c r="C24" s="455" t="s">
        <v>351</v>
      </c>
      <c r="D24" s="455" t="s">
        <v>387</v>
      </c>
      <c r="E24" s="481"/>
      <c r="F24" s="499"/>
      <c r="G24" s="500" t="s">
        <v>154</v>
      </c>
      <c r="H24" s="471">
        <f>1/4</f>
        <v>0.25</v>
      </c>
      <c r="I24" s="471">
        <v>0.25</v>
      </c>
      <c r="J24" s="471">
        <f>(I24+H24)/2</f>
        <v>0.25</v>
      </c>
      <c r="K24" s="472" t="s">
        <v>50</v>
      </c>
      <c r="L24" s="473">
        <v>1</v>
      </c>
      <c r="M24" s="472" t="s">
        <v>48</v>
      </c>
      <c r="N24" s="474"/>
      <c r="O24" s="13"/>
    </row>
    <row r="25" spans="1:15" s="50" customFormat="1" ht="15" x14ac:dyDescent="0.25">
      <c r="A25" s="455" t="s">
        <v>356</v>
      </c>
      <c r="B25" s="455" t="s">
        <v>350</v>
      </c>
      <c r="C25" s="455" t="s">
        <v>351</v>
      </c>
      <c r="D25" s="455" t="s">
        <v>350</v>
      </c>
      <c r="E25" s="481"/>
      <c r="F25" s="499"/>
      <c r="G25" s="500" t="s">
        <v>155</v>
      </c>
      <c r="H25" s="471">
        <f>1/4</f>
        <v>0.25</v>
      </c>
      <c r="I25" s="471">
        <v>0.25</v>
      </c>
      <c r="J25" s="471">
        <f>(I25+H25)/2</f>
        <v>0.25</v>
      </c>
      <c r="K25" s="472" t="s">
        <v>50</v>
      </c>
      <c r="L25" s="473">
        <v>1</v>
      </c>
      <c r="M25" s="472" t="s">
        <v>48</v>
      </c>
      <c r="N25" s="474"/>
      <c r="O25" s="13"/>
    </row>
    <row r="26" spans="1:15" ht="15" x14ac:dyDescent="0.25">
      <c r="A26" s="455" t="s">
        <v>356</v>
      </c>
      <c r="B26" s="455" t="s">
        <v>350</v>
      </c>
      <c r="C26" s="455" t="s">
        <v>351</v>
      </c>
      <c r="D26" s="455" t="s">
        <v>351</v>
      </c>
      <c r="E26" s="481"/>
      <c r="F26" s="499"/>
      <c r="G26" s="500" t="s">
        <v>125</v>
      </c>
      <c r="H26" s="471">
        <v>1</v>
      </c>
      <c r="I26" s="471">
        <v>2</v>
      </c>
      <c r="J26" s="471">
        <f>(I26+H26)/2</f>
        <v>1.5</v>
      </c>
      <c r="K26" s="472" t="s">
        <v>50</v>
      </c>
      <c r="L26" s="473">
        <v>1</v>
      </c>
      <c r="M26" s="472" t="s">
        <v>48</v>
      </c>
      <c r="N26" s="474"/>
      <c r="O26" s="13"/>
    </row>
    <row r="27" spans="1:15" ht="15" x14ac:dyDescent="0.25">
      <c r="A27" s="455" t="s">
        <v>356</v>
      </c>
      <c r="B27" s="455" t="s">
        <v>350</v>
      </c>
      <c r="C27" s="455" t="s">
        <v>351</v>
      </c>
      <c r="D27" s="455" t="s">
        <v>352</v>
      </c>
      <c r="E27" s="481"/>
      <c r="F27" s="499"/>
      <c r="G27" s="500" t="s">
        <v>126</v>
      </c>
      <c r="H27" s="471">
        <f>1/0.75</f>
        <v>1.3333333333333333</v>
      </c>
      <c r="I27" s="471">
        <v>2</v>
      </c>
      <c r="J27" s="471">
        <f>(I27+H27)/2</f>
        <v>1.6666666666666665</v>
      </c>
      <c r="K27" s="472" t="s">
        <v>50</v>
      </c>
      <c r="L27" s="473">
        <v>1</v>
      </c>
      <c r="M27" s="472" t="s">
        <v>48</v>
      </c>
      <c r="N27" s="474"/>
      <c r="O27" s="13"/>
    </row>
    <row r="28" spans="1:15" ht="15" x14ac:dyDescent="0.25">
      <c r="A28" s="455" t="s">
        <v>356</v>
      </c>
      <c r="B28" s="455" t="s">
        <v>350</v>
      </c>
      <c r="C28" s="455" t="s">
        <v>351</v>
      </c>
      <c r="D28" s="455" t="s">
        <v>354</v>
      </c>
      <c r="E28" s="481"/>
      <c r="F28" s="499"/>
      <c r="G28" s="500" t="s">
        <v>163</v>
      </c>
      <c r="H28" s="471">
        <f>1/4</f>
        <v>0.25</v>
      </c>
      <c r="I28" s="471">
        <v>0.25</v>
      </c>
      <c r="J28" s="471">
        <f>(I28+H28)/2</f>
        <v>0.25</v>
      </c>
      <c r="K28" s="472" t="s">
        <v>50</v>
      </c>
      <c r="L28" s="473">
        <v>1</v>
      </c>
      <c r="M28" s="472" t="s">
        <v>48</v>
      </c>
      <c r="N28" s="474"/>
      <c r="O28" s="13"/>
    </row>
    <row r="29" spans="1:15" ht="15" x14ac:dyDescent="0.25">
      <c r="A29" s="453" t="s">
        <v>356</v>
      </c>
      <c r="B29" s="453" t="s">
        <v>350</v>
      </c>
      <c r="C29" s="453" t="s">
        <v>352</v>
      </c>
      <c r="D29" s="453"/>
      <c r="E29" s="481"/>
      <c r="F29" s="498"/>
      <c r="G29" s="501" t="s">
        <v>156</v>
      </c>
      <c r="H29" s="471"/>
      <c r="I29" s="471"/>
      <c r="J29" s="471"/>
      <c r="K29" s="472"/>
      <c r="L29" s="473"/>
      <c r="M29" s="472"/>
      <c r="N29" s="474"/>
      <c r="O29" s="13"/>
    </row>
    <row r="30" spans="1:15" x14ac:dyDescent="0.25">
      <c r="A30" s="455" t="s">
        <v>356</v>
      </c>
      <c r="B30" s="455" t="s">
        <v>350</v>
      </c>
      <c r="C30" s="455" t="s">
        <v>352</v>
      </c>
      <c r="D30" s="455" t="s">
        <v>387</v>
      </c>
      <c r="E30" s="481"/>
      <c r="F30" s="499"/>
      <c r="G30" s="500" t="s">
        <v>157</v>
      </c>
      <c r="H30" s="471">
        <f>1/5</f>
        <v>0.2</v>
      </c>
      <c r="I30" s="471">
        <f>1/3</f>
        <v>0.33333333333333331</v>
      </c>
      <c r="J30" s="471">
        <f t="shared" ref="J30:J35" si="0">(I30+H30)/2</f>
        <v>0.26666666666666666</v>
      </c>
      <c r="K30" s="472" t="s">
        <v>50</v>
      </c>
      <c r="L30" s="473">
        <v>1</v>
      </c>
      <c r="M30" s="472" t="s">
        <v>48</v>
      </c>
      <c r="N30" s="474"/>
    </row>
    <row r="31" spans="1:15" ht="15" x14ac:dyDescent="0.25">
      <c r="A31" s="455" t="s">
        <v>356</v>
      </c>
      <c r="B31" s="455" t="s">
        <v>350</v>
      </c>
      <c r="C31" s="455" t="s">
        <v>352</v>
      </c>
      <c r="D31" s="455" t="s">
        <v>350</v>
      </c>
      <c r="E31" s="481"/>
      <c r="F31" s="499"/>
      <c r="G31" s="500" t="s">
        <v>661</v>
      </c>
      <c r="H31" s="471">
        <f>1/4</f>
        <v>0.25</v>
      </c>
      <c r="I31" s="471">
        <v>0.25</v>
      </c>
      <c r="J31" s="471">
        <f t="shared" si="0"/>
        <v>0.25</v>
      </c>
      <c r="K31" s="472" t="s">
        <v>50</v>
      </c>
      <c r="L31" s="473">
        <v>1</v>
      </c>
      <c r="M31" s="472" t="s">
        <v>48</v>
      </c>
      <c r="N31" s="474"/>
      <c r="O31" s="13"/>
    </row>
    <row r="32" spans="1:15" ht="46.5" customHeight="1" x14ac:dyDescent="0.25">
      <c r="A32" s="455" t="s">
        <v>356</v>
      </c>
      <c r="B32" s="455" t="s">
        <v>350</v>
      </c>
      <c r="C32" s="455" t="s">
        <v>352</v>
      </c>
      <c r="D32" s="455" t="s">
        <v>351</v>
      </c>
      <c r="E32" s="481"/>
      <c r="F32" s="488"/>
      <c r="G32" s="475" t="s">
        <v>1422</v>
      </c>
      <c r="H32" s="471">
        <f>1/6</f>
        <v>0.16666666666666666</v>
      </c>
      <c r="I32" s="471">
        <v>0.25</v>
      </c>
      <c r="J32" s="471">
        <f t="shared" si="0"/>
        <v>0.20833333333333331</v>
      </c>
      <c r="K32" s="472" t="s">
        <v>50</v>
      </c>
      <c r="L32" s="473">
        <v>1</v>
      </c>
      <c r="M32" s="472" t="s">
        <v>48</v>
      </c>
      <c r="N32" s="474"/>
      <c r="O32" s="13"/>
    </row>
    <row r="33" spans="1:15" ht="45.75" customHeight="1" x14ac:dyDescent="0.25">
      <c r="A33" s="455" t="s">
        <v>356</v>
      </c>
      <c r="B33" s="455" t="s">
        <v>350</v>
      </c>
      <c r="C33" s="455" t="s">
        <v>352</v>
      </c>
      <c r="D33" s="455" t="s">
        <v>352</v>
      </c>
      <c r="E33" s="481"/>
      <c r="F33" s="488"/>
      <c r="G33" s="475" t="s">
        <v>1423</v>
      </c>
      <c r="H33" s="457">
        <f>1/8</f>
        <v>0.125</v>
      </c>
      <c r="I33" s="457">
        <f>1/6</f>
        <v>0.16666666666666666</v>
      </c>
      <c r="J33" s="471">
        <f t="shared" si="0"/>
        <v>0.14583333333333331</v>
      </c>
      <c r="K33" s="472" t="s">
        <v>50</v>
      </c>
      <c r="L33" s="496">
        <v>1</v>
      </c>
      <c r="M33" s="458" t="s">
        <v>48</v>
      </c>
      <c r="N33" s="474"/>
      <c r="O33" s="13"/>
    </row>
    <row r="34" spans="1:15" ht="25" x14ac:dyDescent="0.25">
      <c r="A34" s="455" t="s">
        <v>356</v>
      </c>
      <c r="B34" s="455" t="s">
        <v>350</v>
      </c>
      <c r="C34" s="455" t="s">
        <v>352</v>
      </c>
      <c r="D34" s="455" t="s">
        <v>354</v>
      </c>
      <c r="E34" s="481"/>
      <c r="F34" s="488"/>
      <c r="G34" s="475" t="s">
        <v>161</v>
      </c>
      <c r="H34" s="471">
        <v>0.4</v>
      </c>
      <c r="I34" s="471">
        <v>0.4</v>
      </c>
      <c r="J34" s="471">
        <f t="shared" si="0"/>
        <v>0.4</v>
      </c>
      <c r="K34" s="472" t="s">
        <v>50</v>
      </c>
      <c r="L34" s="473">
        <v>1</v>
      </c>
      <c r="M34" s="472" t="s">
        <v>48</v>
      </c>
      <c r="N34" s="474"/>
      <c r="O34" s="13"/>
    </row>
    <row r="35" spans="1:15" s="60" customFormat="1" ht="87.5" x14ac:dyDescent="0.25">
      <c r="A35" s="502" t="s">
        <v>356</v>
      </c>
      <c r="B35" s="502" t="s">
        <v>350</v>
      </c>
      <c r="C35" s="502" t="s">
        <v>352</v>
      </c>
      <c r="D35" s="502" t="s">
        <v>356</v>
      </c>
      <c r="E35" s="503"/>
      <c r="F35" s="504"/>
      <c r="G35" s="505" t="s">
        <v>1180</v>
      </c>
      <c r="H35" s="489">
        <v>12</v>
      </c>
      <c r="I35" s="489">
        <v>12</v>
      </c>
      <c r="J35" s="489">
        <f t="shared" si="0"/>
        <v>12</v>
      </c>
      <c r="K35" s="490" t="s">
        <v>50</v>
      </c>
      <c r="L35" s="506">
        <v>1</v>
      </c>
      <c r="M35" s="490" t="s">
        <v>48</v>
      </c>
      <c r="N35" s="497" t="s">
        <v>1305</v>
      </c>
      <c r="O35" s="71"/>
    </row>
    <row r="36" spans="1:15" ht="15" x14ac:dyDescent="0.25">
      <c r="A36" s="453" t="s">
        <v>356</v>
      </c>
      <c r="B36" s="453" t="s">
        <v>350</v>
      </c>
      <c r="C36" s="453" t="s">
        <v>354</v>
      </c>
      <c r="D36" s="453"/>
      <c r="E36" s="481"/>
      <c r="F36" s="501"/>
      <c r="G36" s="501" t="s">
        <v>475</v>
      </c>
      <c r="H36" s="471"/>
      <c r="I36" s="471"/>
      <c r="J36" s="471"/>
      <c r="K36" s="472"/>
      <c r="L36" s="473"/>
      <c r="M36" s="472"/>
      <c r="N36" s="474"/>
      <c r="O36" s="13"/>
    </row>
    <row r="37" spans="1:15" ht="15" x14ac:dyDescent="0.25">
      <c r="A37" s="502" t="s">
        <v>356</v>
      </c>
      <c r="B37" s="502" t="s">
        <v>350</v>
      </c>
      <c r="C37" s="502" t="s">
        <v>354</v>
      </c>
      <c r="D37" s="502" t="s">
        <v>387</v>
      </c>
      <c r="E37" s="503"/>
      <c r="F37" s="507"/>
      <c r="G37" s="505" t="s">
        <v>1303</v>
      </c>
      <c r="H37" s="489">
        <v>1.5</v>
      </c>
      <c r="I37" s="489">
        <v>2</v>
      </c>
      <c r="J37" s="489">
        <f>(I37+H37)/2</f>
        <v>1.75</v>
      </c>
      <c r="K37" s="490" t="s">
        <v>50</v>
      </c>
      <c r="L37" s="506">
        <v>1</v>
      </c>
      <c r="M37" s="490" t="s">
        <v>48</v>
      </c>
      <c r="N37" s="474"/>
      <c r="O37" s="13"/>
    </row>
    <row r="38" spans="1:15" ht="15" x14ac:dyDescent="0.25">
      <c r="A38" s="502" t="s">
        <v>356</v>
      </c>
      <c r="B38" s="502" t="s">
        <v>350</v>
      </c>
      <c r="C38" s="502" t="s">
        <v>354</v>
      </c>
      <c r="D38" s="502" t="s">
        <v>350</v>
      </c>
      <c r="E38" s="503"/>
      <c r="F38" s="507"/>
      <c r="G38" s="505" t="s">
        <v>1304</v>
      </c>
      <c r="H38" s="489">
        <v>1</v>
      </c>
      <c r="I38" s="489">
        <v>1</v>
      </c>
      <c r="J38" s="489">
        <f>(I38+H38)/2</f>
        <v>1</v>
      </c>
      <c r="K38" s="490" t="s">
        <v>50</v>
      </c>
      <c r="L38" s="506">
        <v>1</v>
      </c>
      <c r="M38" s="490" t="s">
        <v>48</v>
      </c>
      <c r="N38" s="474"/>
      <c r="O38" s="13"/>
    </row>
    <row r="39" spans="1:15" ht="25" x14ac:dyDescent="0.25">
      <c r="A39" s="508" t="s">
        <v>356</v>
      </c>
      <c r="B39" s="508" t="s">
        <v>350</v>
      </c>
      <c r="C39" s="508" t="s">
        <v>354</v>
      </c>
      <c r="D39" s="508" t="s">
        <v>387</v>
      </c>
      <c r="E39" s="509"/>
      <c r="F39" s="510"/>
      <c r="G39" s="511" t="s">
        <v>662</v>
      </c>
      <c r="H39" s="512">
        <v>0.4</v>
      </c>
      <c r="I39" s="512">
        <f>1</f>
        <v>1</v>
      </c>
      <c r="J39" s="512">
        <f>(I39+H39)/2</f>
        <v>0.7</v>
      </c>
      <c r="K39" s="513" t="s">
        <v>50</v>
      </c>
      <c r="L39" s="514">
        <v>1</v>
      </c>
      <c r="M39" s="513" t="s">
        <v>48</v>
      </c>
      <c r="N39" s="474" t="s">
        <v>1306</v>
      </c>
      <c r="O39" s="13"/>
    </row>
    <row r="40" spans="1:15" ht="37.5" x14ac:dyDescent="0.25">
      <c r="A40" s="508" t="s">
        <v>356</v>
      </c>
      <c r="B40" s="508" t="s">
        <v>350</v>
      </c>
      <c r="C40" s="508" t="s">
        <v>354</v>
      </c>
      <c r="D40" s="508" t="s">
        <v>350</v>
      </c>
      <c r="E40" s="509"/>
      <c r="F40" s="510"/>
      <c r="G40" s="511" t="s">
        <v>160</v>
      </c>
      <c r="H40" s="512">
        <f>1/2.5</f>
        <v>0.4</v>
      </c>
      <c r="I40" s="512">
        <v>0.4</v>
      </c>
      <c r="J40" s="512">
        <f>(I40+H40)/2</f>
        <v>0.4</v>
      </c>
      <c r="K40" s="513" t="s">
        <v>50</v>
      </c>
      <c r="L40" s="514">
        <v>1</v>
      </c>
      <c r="M40" s="513" t="s">
        <v>48</v>
      </c>
      <c r="N40" s="474" t="s">
        <v>1306</v>
      </c>
      <c r="O40" s="13"/>
    </row>
    <row r="41" spans="1:15" ht="37.5" x14ac:dyDescent="0.25">
      <c r="A41" s="508" t="s">
        <v>356</v>
      </c>
      <c r="B41" s="508" t="s">
        <v>350</v>
      </c>
      <c r="C41" s="508" t="s">
        <v>354</v>
      </c>
      <c r="D41" s="508" t="s">
        <v>351</v>
      </c>
      <c r="E41" s="509"/>
      <c r="F41" s="510"/>
      <c r="G41" s="511" t="s">
        <v>127</v>
      </c>
      <c r="H41" s="515">
        <f>1/3.5</f>
        <v>0.2857142857142857</v>
      </c>
      <c r="I41" s="515">
        <v>0.28599999999999998</v>
      </c>
      <c r="J41" s="512">
        <f>(I41+H41)/2</f>
        <v>0.28585714285714281</v>
      </c>
      <c r="K41" s="513" t="s">
        <v>50</v>
      </c>
      <c r="L41" s="516">
        <v>1</v>
      </c>
      <c r="M41" s="517" t="s">
        <v>48</v>
      </c>
      <c r="N41" s="474" t="s">
        <v>1306</v>
      </c>
      <c r="O41" s="13"/>
    </row>
    <row r="42" spans="1:15" ht="15" x14ac:dyDescent="0.25">
      <c r="A42" s="476"/>
      <c r="B42" s="476"/>
      <c r="C42" s="476"/>
      <c r="D42" s="476"/>
      <c r="E42" s="477"/>
      <c r="F42" s="124"/>
      <c r="G42" s="125"/>
      <c r="H42" s="478"/>
      <c r="I42" s="478"/>
      <c r="J42" s="478"/>
      <c r="K42" s="479"/>
      <c r="L42" s="128"/>
      <c r="M42" s="129"/>
      <c r="N42" s="480"/>
      <c r="O42" s="13"/>
    </row>
    <row r="43" spans="1:15" ht="15" x14ac:dyDescent="0.25">
      <c r="A43" s="518" t="s">
        <v>356</v>
      </c>
      <c r="B43" s="518" t="s">
        <v>351</v>
      </c>
      <c r="C43" s="519"/>
      <c r="D43" s="519"/>
      <c r="E43" s="520"/>
      <c r="F43" s="482"/>
      <c r="G43" s="521" t="s">
        <v>643</v>
      </c>
      <c r="H43" s="522"/>
      <c r="I43" s="522"/>
      <c r="J43" s="522"/>
      <c r="K43" s="523"/>
      <c r="L43" s="524"/>
      <c r="M43" s="525"/>
      <c r="N43" s="468"/>
      <c r="O43" s="13"/>
    </row>
    <row r="44" spans="1:15" x14ac:dyDescent="0.25">
      <c r="A44" s="519" t="s">
        <v>356</v>
      </c>
      <c r="B44" s="519" t="s">
        <v>351</v>
      </c>
      <c r="C44" s="519" t="s">
        <v>387</v>
      </c>
      <c r="D44" s="519"/>
      <c r="E44" s="520"/>
      <c r="F44" s="482"/>
      <c r="G44" s="526" t="s">
        <v>644</v>
      </c>
      <c r="H44" s="522"/>
      <c r="I44" s="522"/>
      <c r="J44" s="522"/>
      <c r="K44" s="523"/>
      <c r="L44" s="524"/>
      <c r="M44" s="525"/>
      <c r="N44" s="468"/>
      <c r="O44" s="829"/>
    </row>
    <row r="45" spans="1:15" x14ac:dyDescent="0.25">
      <c r="A45" s="519" t="s">
        <v>174</v>
      </c>
      <c r="B45" s="519" t="s">
        <v>351</v>
      </c>
      <c r="C45" s="519" t="s">
        <v>387</v>
      </c>
      <c r="D45" s="519" t="s">
        <v>387</v>
      </c>
      <c r="E45" s="520"/>
      <c r="F45" s="482"/>
      <c r="G45" s="526" t="s">
        <v>645</v>
      </c>
      <c r="H45" s="522">
        <v>0.3</v>
      </c>
      <c r="I45" s="522">
        <v>0.3</v>
      </c>
      <c r="J45" s="471">
        <f>(I45+H45)/2</f>
        <v>0.3</v>
      </c>
      <c r="K45" s="523" t="s">
        <v>50</v>
      </c>
      <c r="L45" s="524">
        <v>1</v>
      </c>
      <c r="M45" s="525" t="s">
        <v>48</v>
      </c>
      <c r="N45" s="468" t="s">
        <v>646</v>
      </c>
      <c r="O45" s="829"/>
    </row>
    <row r="46" spans="1:15" ht="15" x14ac:dyDescent="0.25">
      <c r="A46" s="519" t="s">
        <v>356</v>
      </c>
      <c r="B46" s="519" t="s">
        <v>351</v>
      </c>
      <c r="C46" s="519" t="s">
        <v>387</v>
      </c>
      <c r="D46" s="519" t="s">
        <v>350</v>
      </c>
      <c r="E46" s="520"/>
      <c r="F46" s="482"/>
      <c r="G46" s="526" t="s">
        <v>647</v>
      </c>
      <c r="H46" s="522">
        <v>0.12</v>
      </c>
      <c r="I46" s="522">
        <v>0.12</v>
      </c>
      <c r="J46" s="471">
        <f>(I46+H46)/2</f>
        <v>0.12</v>
      </c>
      <c r="K46" s="523" t="s">
        <v>50</v>
      </c>
      <c r="L46" s="524">
        <v>1</v>
      </c>
      <c r="M46" s="525" t="s">
        <v>48</v>
      </c>
      <c r="N46" s="468" t="s">
        <v>646</v>
      </c>
      <c r="O46" s="13"/>
    </row>
    <row r="47" spans="1:15" ht="15" x14ac:dyDescent="0.25">
      <c r="A47" s="527" t="s">
        <v>356</v>
      </c>
      <c r="B47" s="527" t="s">
        <v>351</v>
      </c>
      <c r="C47" s="527" t="s">
        <v>387</v>
      </c>
      <c r="D47" s="527" t="s">
        <v>351</v>
      </c>
      <c r="E47" s="528"/>
      <c r="F47" s="529"/>
      <c r="G47" s="530" t="s">
        <v>1307</v>
      </c>
      <c r="H47" s="531">
        <v>0.04</v>
      </c>
      <c r="I47" s="531">
        <v>0.04</v>
      </c>
      <c r="J47" s="489">
        <f>(I47+H47)/2</f>
        <v>0.04</v>
      </c>
      <c r="K47" s="532" t="s">
        <v>50</v>
      </c>
      <c r="L47" s="533">
        <v>1</v>
      </c>
      <c r="M47" s="534" t="s">
        <v>48</v>
      </c>
      <c r="N47" s="535" t="s">
        <v>646</v>
      </c>
      <c r="O47" s="13"/>
    </row>
    <row r="48" spans="1:15" ht="15" x14ac:dyDescent="0.25">
      <c r="A48" s="518" t="s">
        <v>356</v>
      </c>
      <c r="B48" s="518" t="s">
        <v>351</v>
      </c>
      <c r="C48" s="518" t="s">
        <v>350</v>
      </c>
      <c r="D48" s="518"/>
      <c r="E48" s="520"/>
      <c r="F48" s="536"/>
      <c r="G48" s="521" t="s">
        <v>648</v>
      </c>
      <c r="H48" s="522"/>
      <c r="I48" s="522"/>
      <c r="J48" s="522"/>
      <c r="K48" s="523"/>
      <c r="L48" s="524"/>
      <c r="M48" s="525"/>
      <c r="N48" s="468"/>
      <c r="O48" s="13"/>
    </row>
    <row r="49" spans="1:15" ht="15" x14ac:dyDescent="0.25">
      <c r="A49" s="519" t="s">
        <v>356</v>
      </c>
      <c r="B49" s="519" t="s">
        <v>351</v>
      </c>
      <c r="C49" s="519" t="s">
        <v>350</v>
      </c>
      <c r="D49" s="519" t="s">
        <v>387</v>
      </c>
      <c r="E49" s="520"/>
      <c r="F49" s="482"/>
      <c r="G49" s="526" t="s">
        <v>649</v>
      </c>
      <c r="H49" s="522">
        <v>0.8</v>
      </c>
      <c r="I49" s="522">
        <v>1.2</v>
      </c>
      <c r="J49" s="471">
        <f>(I49+H49)/2</f>
        <v>1</v>
      </c>
      <c r="K49" s="523" t="s">
        <v>50</v>
      </c>
      <c r="L49" s="524">
        <v>1</v>
      </c>
      <c r="M49" s="525" t="s">
        <v>48</v>
      </c>
      <c r="N49" s="468"/>
      <c r="O49" s="13"/>
    </row>
    <row r="50" spans="1:15" s="20" customFormat="1" ht="15" x14ac:dyDescent="0.25">
      <c r="A50" s="519" t="s">
        <v>356</v>
      </c>
      <c r="B50" s="519" t="s">
        <v>351</v>
      </c>
      <c r="C50" s="519" t="s">
        <v>350</v>
      </c>
      <c r="D50" s="519" t="s">
        <v>350</v>
      </c>
      <c r="E50" s="520"/>
      <c r="F50" s="482"/>
      <c r="G50" s="526" t="s">
        <v>650</v>
      </c>
      <c r="H50" s="522">
        <v>0.4</v>
      </c>
      <c r="I50" s="522">
        <v>0.4</v>
      </c>
      <c r="J50" s="471">
        <f>(I50+H50)/2</f>
        <v>0.4</v>
      </c>
      <c r="K50" s="523" t="s">
        <v>50</v>
      </c>
      <c r="L50" s="524">
        <v>1</v>
      </c>
      <c r="M50" s="525" t="s">
        <v>48</v>
      </c>
      <c r="N50" s="535" t="s">
        <v>1308</v>
      </c>
      <c r="O50" s="13"/>
    </row>
    <row r="51" spans="1:15" s="20" customFormat="1" ht="15" x14ac:dyDescent="0.25">
      <c r="A51" s="519" t="s">
        <v>356</v>
      </c>
      <c r="B51" s="519" t="s">
        <v>351</v>
      </c>
      <c r="C51" s="519" t="s">
        <v>350</v>
      </c>
      <c r="D51" s="519" t="s">
        <v>351</v>
      </c>
      <c r="E51" s="520"/>
      <c r="F51" s="482"/>
      <c r="G51" s="526" t="s">
        <v>651</v>
      </c>
      <c r="H51" s="522">
        <v>0.3</v>
      </c>
      <c r="I51" s="522">
        <v>0.4</v>
      </c>
      <c r="J51" s="522">
        <f>(I51+H51)/2</f>
        <v>0.35</v>
      </c>
      <c r="K51" s="523" t="s">
        <v>50</v>
      </c>
      <c r="L51" s="524">
        <v>1</v>
      </c>
      <c r="M51" s="525" t="s">
        <v>48</v>
      </c>
      <c r="N51" s="468" t="s">
        <v>646</v>
      </c>
      <c r="O51" s="13"/>
    </row>
    <row r="52" spans="1:15" s="20" customFormat="1" ht="15" x14ac:dyDescent="0.25">
      <c r="A52" s="476"/>
      <c r="B52" s="476"/>
      <c r="C52" s="476"/>
      <c r="D52" s="476"/>
      <c r="E52" s="477"/>
      <c r="F52" s="124"/>
      <c r="G52" s="125"/>
      <c r="H52" s="478"/>
      <c r="I52" s="478"/>
      <c r="J52" s="478"/>
      <c r="K52" s="479"/>
      <c r="L52" s="128"/>
      <c r="M52" s="129"/>
      <c r="N52" s="480"/>
      <c r="O52" s="13"/>
    </row>
    <row r="53" spans="1:15" s="20" customFormat="1" ht="15" x14ac:dyDescent="0.25">
      <c r="A53" s="453" t="s">
        <v>356</v>
      </c>
      <c r="B53" s="453" t="s">
        <v>352</v>
      </c>
      <c r="C53" s="453"/>
      <c r="D53" s="453"/>
      <c r="E53" s="481"/>
      <c r="F53" s="537"/>
      <c r="G53" s="483" t="s">
        <v>1424</v>
      </c>
      <c r="H53" s="471"/>
      <c r="I53" s="471"/>
      <c r="J53" s="471"/>
      <c r="K53" s="472"/>
      <c r="L53" s="473"/>
      <c r="M53" s="472"/>
      <c r="N53" s="474"/>
      <c r="O53" s="13"/>
    </row>
    <row r="54" spans="1:15" s="20" customFormat="1" ht="15" x14ac:dyDescent="0.25">
      <c r="A54" s="455" t="s">
        <v>356</v>
      </c>
      <c r="B54" s="455" t="s">
        <v>352</v>
      </c>
      <c r="C54" s="455" t="s">
        <v>387</v>
      </c>
      <c r="D54" s="455" t="s">
        <v>387</v>
      </c>
      <c r="E54" s="481"/>
      <c r="F54" s="488"/>
      <c r="G54" s="500" t="s">
        <v>826</v>
      </c>
      <c r="H54" s="471">
        <v>0.75</v>
      </c>
      <c r="I54" s="471">
        <v>1.25</v>
      </c>
      <c r="J54" s="471">
        <f>(I54+H54)/2</f>
        <v>1</v>
      </c>
      <c r="K54" s="472" t="s">
        <v>50</v>
      </c>
      <c r="L54" s="473">
        <v>1</v>
      </c>
      <c r="M54" s="472" t="s">
        <v>48</v>
      </c>
      <c r="N54" s="474"/>
      <c r="O54" s="13"/>
    </row>
    <row r="55" spans="1:15" s="20" customFormat="1" ht="25" x14ac:dyDescent="0.25">
      <c r="A55" s="455" t="s">
        <v>356</v>
      </c>
      <c r="B55" s="455" t="s">
        <v>352</v>
      </c>
      <c r="C55" s="455" t="s">
        <v>387</v>
      </c>
      <c r="D55" s="455" t="s">
        <v>350</v>
      </c>
      <c r="E55" s="481"/>
      <c r="F55" s="488"/>
      <c r="G55" s="500" t="s">
        <v>259</v>
      </c>
      <c r="H55" s="489">
        <v>0.5</v>
      </c>
      <c r="I55" s="489">
        <v>0.75</v>
      </c>
      <c r="J55" s="471">
        <f>(I55+H55)/2</f>
        <v>0.625</v>
      </c>
      <c r="K55" s="472" t="s">
        <v>50</v>
      </c>
      <c r="L55" s="473">
        <v>1</v>
      </c>
      <c r="M55" s="472" t="s">
        <v>48</v>
      </c>
      <c r="N55" s="497" t="s">
        <v>1309</v>
      </c>
      <c r="O55" s="13"/>
    </row>
    <row r="56" spans="1:15" ht="25" x14ac:dyDescent="0.25">
      <c r="A56" s="455" t="s">
        <v>356</v>
      </c>
      <c r="B56" s="455" t="s">
        <v>352</v>
      </c>
      <c r="C56" s="455" t="s">
        <v>387</v>
      </c>
      <c r="D56" s="455" t="s">
        <v>351</v>
      </c>
      <c r="E56" s="481"/>
      <c r="F56" s="488"/>
      <c r="G56" s="500" t="s">
        <v>258</v>
      </c>
      <c r="H56" s="489">
        <v>0.5</v>
      </c>
      <c r="I56" s="489">
        <v>0.75</v>
      </c>
      <c r="J56" s="471">
        <f>(I56+H56)/2</f>
        <v>0.625</v>
      </c>
      <c r="K56" s="472" t="s">
        <v>50</v>
      </c>
      <c r="L56" s="473">
        <v>1</v>
      </c>
      <c r="M56" s="472" t="s">
        <v>48</v>
      </c>
      <c r="N56" s="497" t="s">
        <v>1309</v>
      </c>
      <c r="O56" s="13"/>
    </row>
    <row r="57" spans="1:15" s="20" customFormat="1" ht="15" x14ac:dyDescent="0.25">
      <c r="A57" s="455" t="s">
        <v>356</v>
      </c>
      <c r="B57" s="455" t="s">
        <v>352</v>
      </c>
      <c r="C57" s="455" t="s">
        <v>387</v>
      </c>
      <c r="D57" s="455" t="s">
        <v>352</v>
      </c>
      <c r="E57" s="481"/>
      <c r="F57" s="488"/>
      <c r="G57" s="500" t="s">
        <v>854</v>
      </c>
      <c r="H57" s="471">
        <f>1/3</f>
        <v>0.33333333333333331</v>
      </c>
      <c r="I57" s="471">
        <v>0.33</v>
      </c>
      <c r="J57" s="471">
        <f>(I57+H57)/2</f>
        <v>0.33166666666666667</v>
      </c>
      <c r="K57" s="472" t="s">
        <v>50</v>
      </c>
      <c r="L57" s="473">
        <v>1</v>
      </c>
      <c r="M57" s="472" t="s">
        <v>48</v>
      </c>
      <c r="N57" s="474"/>
      <c r="O57" s="13"/>
    </row>
    <row r="58" spans="1:15" s="20" customFormat="1" ht="15" x14ac:dyDescent="0.25">
      <c r="A58" s="476"/>
      <c r="B58" s="476"/>
      <c r="C58" s="476"/>
      <c r="D58" s="476"/>
      <c r="E58" s="477"/>
      <c r="F58" s="124"/>
      <c r="G58" s="125"/>
      <c r="H58" s="478"/>
      <c r="I58" s="478"/>
      <c r="J58" s="478"/>
      <c r="K58" s="479"/>
      <c r="L58" s="128"/>
      <c r="M58" s="129"/>
      <c r="N58" s="480"/>
      <c r="O58" s="13"/>
    </row>
    <row r="59" spans="1:15" s="20" customFormat="1" ht="15" x14ac:dyDescent="0.25">
      <c r="A59" s="453" t="s">
        <v>356</v>
      </c>
      <c r="B59" s="453" t="s">
        <v>354</v>
      </c>
      <c r="C59" s="455"/>
      <c r="D59" s="455"/>
      <c r="E59" s="481"/>
      <c r="F59" s="488"/>
      <c r="G59" s="539" t="s">
        <v>652</v>
      </c>
      <c r="H59" s="471"/>
      <c r="I59" s="471"/>
      <c r="J59" s="471"/>
      <c r="K59" s="472"/>
      <c r="L59" s="473"/>
      <c r="M59" s="472"/>
      <c r="N59" s="474"/>
      <c r="O59" s="13"/>
    </row>
    <row r="60" spans="1:15" s="20" customFormat="1" ht="25" x14ac:dyDescent="0.25">
      <c r="A60" s="455" t="s">
        <v>356</v>
      </c>
      <c r="B60" s="455" t="s">
        <v>354</v>
      </c>
      <c r="C60" s="455" t="s">
        <v>387</v>
      </c>
      <c r="D60" s="455"/>
      <c r="E60" s="481"/>
      <c r="F60" s="488"/>
      <c r="G60" s="500" t="s">
        <v>1425</v>
      </c>
      <c r="H60" s="471">
        <v>0.25</v>
      </c>
      <c r="I60" s="471">
        <v>0.25</v>
      </c>
      <c r="J60" s="471">
        <f>(I60+H60)/2</f>
        <v>0.25</v>
      </c>
      <c r="K60" s="472" t="s">
        <v>50</v>
      </c>
      <c r="L60" s="473">
        <v>1</v>
      </c>
      <c r="M60" s="472" t="s">
        <v>48</v>
      </c>
      <c r="N60" s="474"/>
      <c r="O60" s="13"/>
    </row>
    <row r="61" spans="1:15" s="20" customFormat="1" ht="15" x14ac:dyDescent="0.25">
      <c r="A61" s="476"/>
      <c r="B61" s="476"/>
      <c r="C61" s="476"/>
      <c r="D61" s="476"/>
      <c r="E61" s="477"/>
      <c r="F61" s="124"/>
      <c r="G61" s="125"/>
      <c r="H61" s="478"/>
      <c r="I61" s="478"/>
      <c r="J61" s="478"/>
      <c r="K61" s="479"/>
      <c r="L61" s="128"/>
      <c r="M61" s="129"/>
      <c r="N61" s="480"/>
      <c r="O61" s="13"/>
    </row>
    <row r="62" spans="1:15" s="20" customFormat="1" x14ac:dyDescent="0.25">
      <c r="A62" s="453" t="s">
        <v>356</v>
      </c>
      <c r="B62" s="453" t="s">
        <v>356</v>
      </c>
      <c r="C62" s="455"/>
      <c r="D62" s="455"/>
      <c r="E62" s="481"/>
      <c r="F62" s="488"/>
      <c r="G62" s="539" t="s">
        <v>653</v>
      </c>
      <c r="H62" s="471"/>
      <c r="I62" s="471"/>
      <c r="J62" s="471"/>
      <c r="K62" s="472"/>
      <c r="L62" s="473"/>
      <c r="M62" s="472"/>
      <c r="N62" s="474"/>
      <c r="O62" s="34"/>
    </row>
    <row r="63" spans="1:15" ht="15" x14ac:dyDescent="0.25">
      <c r="A63" s="455" t="s">
        <v>356</v>
      </c>
      <c r="B63" s="455" t="s">
        <v>356</v>
      </c>
      <c r="C63" s="455" t="s">
        <v>387</v>
      </c>
      <c r="D63" s="455"/>
      <c r="E63" s="481"/>
      <c r="F63" s="488"/>
      <c r="G63" s="500" t="s">
        <v>664</v>
      </c>
      <c r="H63" s="471">
        <v>37.5</v>
      </c>
      <c r="I63" s="471">
        <v>37.5</v>
      </c>
      <c r="J63" s="471">
        <f>(I63+H63)/2</f>
        <v>37.5</v>
      </c>
      <c r="K63" s="472" t="s">
        <v>49</v>
      </c>
      <c r="L63" s="473">
        <v>1</v>
      </c>
      <c r="M63" s="472" t="s">
        <v>48</v>
      </c>
      <c r="N63" s="474"/>
      <c r="O63" s="13"/>
    </row>
    <row r="64" spans="1:15" ht="37.5" x14ac:dyDescent="0.25">
      <c r="A64" s="502" t="s">
        <v>356</v>
      </c>
      <c r="B64" s="502" t="s">
        <v>356</v>
      </c>
      <c r="C64" s="502" t="s">
        <v>350</v>
      </c>
      <c r="D64" s="455"/>
      <c r="E64" s="481"/>
      <c r="F64" s="488"/>
      <c r="G64" s="540" t="s">
        <v>1312</v>
      </c>
      <c r="H64" s="489">
        <v>2</v>
      </c>
      <c r="I64" s="489">
        <v>2</v>
      </c>
      <c r="J64" s="489">
        <f>(I64+H64)/2</f>
        <v>2</v>
      </c>
      <c r="K64" s="490" t="s">
        <v>50</v>
      </c>
      <c r="L64" s="506">
        <v>1</v>
      </c>
      <c r="M64" s="490" t="s">
        <v>48</v>
      </c>
      <c r="N64" s="497" t="s">
        <v>1310</v>
      </c>
      <c r="O64" s="13"/>
    </row>
    <row r="65" spans="1:15" ht="37.5" x14ac:dyDescent="0.25">
      <c r="A65" s="502" t="s">
        <v>356</v>
      </c>
      <c r="B65" s="502" t="s">
        <v>356</v>
      </c>
      <c r="C65" s="502" t="s">
        <v>351</v>
      </c>
      <c r="D65" s="455"/>
      <c r="E65" s="481"/>
      <c r="F65" s="488"/>
      <c r="G65" s="540" t="s">
        <v>1311</v>
      </c>
      <c r="H65" s="489">
        <v>1</v>
      </c>
      <c r="I65" s="489">
        <v>1</v>
      </c>
      <c r="J65" s="489">
        <f>(I65+H65)/2</f>
        <v>1</v>
      </c>
      <c r="K65" s="490" t="s">
        <v>50</v>
      </c>
      <c r="L65" s="506">
        <v>2</v>
      </c>
      <c r="M65" s="490" t="s">
        <v>48</v>
      </c>
      <c r="N65" s="497" t="s">
        <v>1310</v>
      </c>
      <c r="O65" s="13"/>
    </row>
    <row r="66" spans="1:15" s="20" customFormat="1" ht="15" x14ac:dyDescent="0.25">
      <c r="A66" s="476"/>
      <c r="B66" s="476"/>
      <c r="C66" s="476"/>
      <c r="D66" s="476"/>
      <c r="E66" s="477"/>
      <c r="F66" s="124"/>
      <c r="G66" s="125"/>
      <c r="H66" s="478"/>
      <c r="I66" s="478"/>
      <c r="J66" s="478"/>
      <c r="K66" s="479"/>
      <c r="L66" s="128"/>
      <c r="M66" s="129"/>
      <c r="N66" s="480"/>
      <c r="O66" s="13"/>
    </row>
    <row r="67" spans="1:15" s="20" customFormat="1" ht="15" x14ac:dyDescent="0.25">
      <c r="A67" s="453" t="s">
        <v>356</v>
      </c>
      <c r="B67" s="453" t="s">
        <v>359</v>
      </c>
      <c r="C67" s="453"/>
      <c r="D67" s="453"/>
      <c r="E67" s="481"/>
      <c r="F67" s="537"/>
      <c r="G67" s="483" t="s">
        <v>128</v>
      </c>
      <c r="H67" s="471"/>
      <c r="I67" s="471"/>
      <c r="J67" s="471"/>
      <c r="K67" s="472"/>
      <c r="L67" s="473"/>
      <c r="M67" s="472"/>
      <c r="N67" s="474"/>
      <c r="O67" s="13"/>
    </row>
    <row r="68" spans="1:15" s="20" customFormat="1" ht="15" x14ac:dyDescent="0.25">
      <c r="A68" s="541"/>
      <c r="B68" s="461"/>
      <c r="C68" s="541"/>
      <c r="D68" s="541"/>
      <c r="E68" s="503"/>
      <c r="F68" s="542"/>
      <c r="G68" s="543" t="s">
        <v>654</v>
      </c>
      <c r="H68" s="465"/>
      <c r="I68" s="465"/>
      <c r="J68" s="465"/>
      <c r="K68" s="466"/>
      <c r="L68" s="524"/>
      <c r="M68" s="466"/>
      <c r="N68" s="468"/>
      <c r="O68" s="13"/>
    </row>
    <row r="69" spans="1:15" s="20" customFormat="1" ht="25" x14ac:dyDescent="0.25">
      <c r="A69" s="455" t="s">
        <v>356</v>
      </c>
      <c r="B69" s="455" t="s">
        <v>359</v>
      </c>
      <c r="C69" s="455" t="s">
        <v>387</v>
      </c>
      <c r="D69" s="455" t="s">
        <v>387</v>
      </c>
      <c r="E69" s="544"/>
      <c r="F69" s="488"/>
      <c r="G69" s="500" t="s">
        <v>1426</v>
      </c>
      <c r="H69" s="489">
        <v>100</v>
      </c>
      <c r="I69" s="489">
        <v>150</v>
      </c>
      <c r="J69" s="489">
        <f>(I69+H69)/2</f>
        <v>125</v>
      </c>
      <c r="K69" s="490" t="s">
        <v>49</v>
      </c>
      <c r="L69" s="473">
        <v>1</v>
      </c>
      <c r="M69" s="472" t="s">
        <v>48</v>
      </c>
      <c r="N69" s="497" t="s">
        <v>1313</v>
      </c>
      <c r="O69" s="13"/>
    </row>
    <row r="70" spans="1:15" s="20" customFormat="1" ht="25" x14ac:dyDescent="0.25">
      <c r="A70" s="455" t="s">
        <v>356</v>
      </c>
      <c r="B70" s="455" t="s">
        <v>359</v>
      </c>
      <c r="C70" s="455" t="s">
        <v>387</v>
      </c>
      <c r="D70" s="455" t="s">
        <v>350</v>
      </c>
      <c r="E70" s="544"/>
      <c r="F70" s="488"/>
      <c r="G70" s="500" t="s">
        <v>660</v>
      </c>
      <c r="H70" s="471">
        <v>0.5</v>
      </c>
      <c r="I70" s="471">
        <v>0.5</v>
      </c>
      <c r="J70" s="471">
        <f>(I70+H70)/2</f>
        <v>0.5</v>
      </c>
      <c r="K70" s="472" t="s">
        <v>50</v>
      </c>
      <c r="L70" s="473">
        <v>1</v>
      </c>
      <c r="M70" s="472" t="s">
        <v>48</v>
      </c>
      <c r="N70" s="474"/>
      <c r="O70" s="13"/>
    </row>
    <row r="71" spans="1:15" s="20" customFormat="1" ht="25" x14ac:dyDescent="0.25">
      <c r="A71" s="455" t="s">
        <v>356</v>
      </c>
      <c r="B71" s="455" t="s">
        <v>359</v>
      </c>
      <c r="C71" s="455" t="s">
        <v>387</v>
      </c>
      <c r="D71" s="455" t="s">
        <v>351</v>
      </c>
      <c r="E71" s="544"/>
      <c r="F71" s="488"/>
      <c r="G71" s="500" t="s">
        <v>162</v>
      </c>
      <c r="H71" s="471">
        <v>1</v>
      </c>
      <c r="I71" s="471">
        <v>2</v>
      </c>
      <c r="J71" s="471">
        <f>(I71+H71)/2</f>
        <v>1.5</v>
      </c>
      <c r="K71" s="472" t="s">
        <v>50</v>
      </c>
      <c r="L71" s="473">
        <v>1</v>
      </c>
      <c r="M71" s="472" t="s">
        <v>48</v>
      </c>
      <c r="N71" s="497" t="s">
        <v>1314</v>
      </c>
      <c r="O71" s="13"/>
    </row>
    <row r="72" spans="1:15" s="20" customFormat="1" ht="37.5" x14ac:dyDescent="0.25">
      <c r="A72" s="455" t="s">
        <v>356</v>
      </c>
      <c r="B72" s="455" t="s">
        <v>359</v>
      </c>
      <c r="C72" s="455" t="s">
        <v>387</v>
      </c>
      <c r="D72" s="455" t="s">
        <v>352</v>
      </c>
      <c r="E72" s="544"/>
      <c r="F72" s="488"/>
      <c r="G72" s="500" t="s">
        <v>1427</v>
      </c>
      <c r="H72" s="471">
        <f>1000/6</f>
        <v>166.66666666666666</v>
      </c>
      <c r="I72" s="471">
        <f>1000/6</f>
        <v>166.66666666666666</v>
      </c>
      <c r="J72" s="471">
        <f>(I72+H72)/2</f>
        <v>166.66666666666666</v>
      </c>
      <c r="K72" s="472" t="s">
        <v>49</v>
      </c>
      <c r="L72" s="473">
        <v>1</v>
      </c>
      <c r="M72" s="472" t="s">
        <v>48</v>
      </c>
      <c r="N72" s="474"/>
      <c r="O72" s="13"/>
    </row>
    <row r="73" spans="1:15" s="50" customFormat="1" ht="15" x14ac:dyDescent="0.25">
      <c r="A73" s="476"/>
      <c r="B73" s="476"/>
      <c r="C73" s="476"/>
      <c r="D73" s="476"/>
      <c r="E73" s="477"/>
      <c r="F73" s="124"/>
      <c r="G73" s="125"/>
      <c r="H73" s="478"/>
      <c r="I73" s="478"/>
      <c r="J73" s="478"/>
      <c r="K73" s="479"/>
      <c r="L73" s="128"/>
      <c r="M73" s="129"/>
      <c r="N73" s="480"/>
      <c r="O73" s="13"/>
    </row>
    <row r="74" spans="1:15" s="20" customFormat="1" ht="15" x14ac:dyDescent="0.25">
      <c r="A74" s="453" t="s">
        <v>356</v>
      </c>
      <c r="B74" s="453" t="s">
        <v>360</v>
      </c>
      <c r="C74" s="453"/>
      <c r="D74" s="453"/>
      <c r="E74" s="544"/>
      <c r="F74" s="537"/>
      <c r="G74" s="483" t="s">
        <v>130</v>
      </c>
      <c r="H74" s="471"/>
      <c r="I74" s="471"/>
      <c r="J74" s="471"/>
      <c r="K74" s="472"/>
      <c r="L74" s="473"/>
      <c r="M74" s="472"/>
      <c r="N74" s="474"/>
      <c r="O74" s="13"/>
    </row>
    <row r="75" spans="1:15" s="36" customFormat="1" ht="15" x14ac:dyDescent="0.35">
      <c r="A75" s="461" t="s">
        <v>356</v>
      </c>
      <c r="B75" s="461" t="s">
        <v>360</v>
      </c>
      <c r="C75" s="461" t="s">
        <v>387</v>
      </c>
      <c r="D75" s="463"/>
      <c r="E75" s="544"/>
      <c r="F75" s="543"/>
      <c r="G75" s="543" t="s">
        <v>728</v>
      </c>
      <c r="H75" s="471"/>
      <c r="I75" s="471"/>
      <c r="J75" s="471"/>
      <c r="K75" s="472"/>
      <c r="L75" s="473"/>
      <c r="M75" s="472"/>
      <c r="N75" s="545"/>
      <c r="O75" s="13"/>
    </row>
    <row r="76" spans="1:15" s="36" customFormat="1" ht="25" x14ac:dyDescent="0.35">
      <c r="A76" s="455" t="s">
        <v>356</v>
      </c>
      <c r="B76" s="455" t="s">
        <v>360</v>
      </c>
      <c r="C76" s="455" t="s">
        <v>387</v>
      </c>
      <c r="D76" s="455" t="s">
        <v>387</v>
      </c>
      <c r="E76" s="544"/>
      <c r="F76" s="488" t="s">
        <v>886</v>
      </c>
      <c r="G76" s="500" t="s">
        <v>557</v>
      </c>
      <c r="H76" s="471">
        <v>0.7</v>
      </c>
      <c r="I76" s="471">
        <v>1.3</v>
      </c>
      <c r="J76" s="471">
        <f t="shared" ref="J76:J84" si="1">(I76+H76)/2</f>
        <v>1</v>
      </c>
      <c r="K76" s="472" t="s">
        <v>50</v>
      </c>
      <c r="L76" s="473">
        <v>1</v>
      </c>
      <c r="M76" s="472" t="s">
        <v>48</v>
      </c>
      <c r="N76" s="545" t="s">
        <v>254</v>
      </c>
      <c r="O76" s="13"/>
    </row>
    <row r="77" spans="1:15" s="36" customFormat="1" ht="25" x14ac:dyDescent="0.35">
      <c r="A77" s="455" t="s">
        <v>356</v>
      </c>
      <c r="B77" s="455" t="s">
        <v>360</v>
      </c>
      <c r="C77" s="455" t="s">
        <v>387</v>
      </c>
      <c r="D77" s="455" t="s">
        <v>350</v>
      </c>
      <c r="E77" s="544"/>
      <c r="F77" s="488" t="s">
        <v>886</v>
      </c>
      <c r="G77" s="500" t="s">
        <v>131</v>
      </c>
      <c r="H77" s="471">
        <v>0.7</v>
      </c>
      <c r="I77" s="471">
        <v>1.3</v>
      </c>
      <c r="J77" s="471">
        <f t="shared" si="1"/>
        <v>1</v>
      </c>
      <c r="K77" s="472" t="s">
        <v>50</v>
      </c>
      <c r="L77" s="473">
        <v>1</v>
      </c>
      <c r="M77" s="472" t="s">
        <v>48</v>
      </c>
      <c r="N77" s="545"/>
      <c r="O77" s="13"/>
    </row>
    <row r="78" spans="1:15" s="36" customFormat="1" ht="37.5" x14ac:dyDescent="0.35">
      <c r="A78" s="455" t="s">
        <v>356</v>
      </c>
      <c r="B78" s="455" t="s">
        <v>360</v>
      </c>
      <c r="C78" s="455" t="s">
        <v>387</v>
      </c>
      <c r="D78" s="455" t="s">
        <v>351</v>
      </c>
      <c r="E78" s="544"/>
      <c r="F78" s="488" t="s">
        <v>886</v>
      </c>
      <c r="G78" s="500" t="s">
        <v>132</v>
      </c>
      <c r="H78" s="471">
        <v>0.7</v>
      </c>
      <c r="I78" s="471">
        <v>1.3</v>
      </c>
      <c r="J78" s="471">
        <f t="shared" si="1"/>
        <v>1</v>
      </c>
      <c r="K78" s="472" t="s">
        <v>50</v>
      </c>
      <c r="L78" s="473">
        <v>1</v>
      </c>
      <c r="M78" s="472" t="s">
        <v>48</v>
      </c>
      <c r="N78" s="545" t="s">
        <v>254</v>
      </c>
      <c r="O78" s="13"/>
    </row>
    <row r="79" spans="1:15" s="36" customFormat="1" ht="37.5" x14ac:dyDescent="0.35">
      <c r="A79" s="455" t="s">
        <v>356</v>
      </c>
      <c r="B79" s="455" t="s">
        <v>360</v>
      </c>
      <c r="C79" s="455" t="s">
        <v>387</v>
      </c>
      <c r="D79" s="455" t="s">
        <v>352</v>
      </c>
      <c r="E79" s="544"/>
      <c r="F79" s="488" t="s">
        <v>886</v>
      </c>
      <c r="G79" s="500" t="s">
        <v>133</v>
      </c>
      <c r="H79" s="471">
        <f>1/5</f>
        <v>0.2</v>
      </c>
      <c r="I79" s="471">
        <f>1/2.5</f>
        <v>0.4</v>
      </c>
      <c r="J79" s="471">
        <f t="shared" si="1"/>
        <v>0.30000000000000004</v>
      </c>
      <c r="K79" s="472" t="s">
        <v>50</v>
      </c>
      <c r="L79" s="473">
        <v>1</v>
      </c>
      <c r="M79" s="472" t="s">
        <v>48</v>
      </c>
      <c r="N79" s="545"/>
      <c r="O79" s="13"/>
    </row>
    <row r="80" spans="1:15" s="36" customFormat="1" ht="37.5" x14ac:dyDescent="0.35">
      <c r="A80" s="455" t="s">
        <v>356</v>
      </c>
      <c r="B80" s="455" t="s">
        <v>360</v>
      </c>
      <c r="C80" s="455" t="s">
        <v>387</v>
      </c>
      <c r="D80" s="455" t="s">
        <v>354</v>
      </c>
      <c r="E80" s="544"/>
      <c r="F80" s="488" t="s">
        <v>886</v>
      </c>
      <c r="G80" s="485" t="s">
        <v>556</v>
      </c>
      <c r="H80" s="471">
        <f>1/6</f>
        <v>0.16666666666666666</v>
      </c>
      <c r="I80" s="471">
        <f>1/3</f>
        <v>0.33333333333333331</v>
      </c>
      <c r="J80" s="471">
        <f t="shared" si="1"/>
        <v>0.25</v>
      </c>
      <c r="K80" s="472" t="s">
        <v>50</v>
      </c>
      <c r="L80" s="473">
        <v>1</v>
      </c>
      <c r="M80" s="472" t="s">
        <v>48</v>
      </c>
      <c r="N80" s="545" t="s">
        <v>254</v>
      </c>
      <c r="O80" s="13"/>
    </row>
    <row r="81" spans="1:15" s="36" customFormat="1" ht="25" x14ac:dyDescent="0.35">
      <c r="A81" s="455" t="s">
        <v>356</v>
      </c>
      <c r="B81" s="455" t="s">
        <v>360</v>
      </c>
      <c r="C81" s="455" t="s">
        <v>387</v>
      </c>
      <c r="D81" s="455" t="s">
        <v>356</v>
      </c>
      <c r="E81" s="544"/>
      <c r="F81" s="488" t="s">
        <v>886</v>
      </c>
      <c r="G81" s="475" t="s">
        <v>694</v>
      </c>
      <c r="H81" s="471">
        <f>100/4</f>
        <v>25</v>
      </c>
      <c r="I81" s="471">
        <f>100/3</f>
        <v>33.333333333333336</v>
      </c>
      <c r="J81" s="471">
        <f t="shared" si="1"/>
        <v>29.166666666666668</v>
      </c>
      <c r="K81" s="472" t="s">
        <v>49</v>
      </c>
      <c r="L81" s="473">
        <v>1</v>
      </c>
      <c r="M81" s="472" t="s">
        <v>48</v>
      </c>
      <c r="N81" s="545"/>
      <c r="O81" s="13"/>
    </row>
    <row r="82" spans="1:15" s="36" customFormat="1" ht="25" x14ac:dyDescent="0.35">
      <c r="A82" s="455" t="s">
        <v>356</v>
      </c>
      <c r="B82" s="455" t="s">
        <v>360</v>
      </c>
      <c r="C82" s="455" t="s">
        <v>387</v>
      </c>
      <c r="D82" s="455" t="s">
        <v>359</v>
      </c>
      <c r="E82" s="544"/>
      <c r="F82" s="488" t="s">
        <v>886</v>
      </c>
      <c r="G82" s="475" t="s">
        <v>555</v>
      </c>
      <c r="H82" s="471">
        <v>1</v>
      </c>
      <c r="I82" s="471">
        <v>1</v>
      </c>
      <c r="J82" s="471">
        <f t="shared" si="1"/>
        <v>1</v>
      </c>
      <c r="K82" s="472" t="s">
        <v>50</v>
      </c>
      <c r="L82" s="473">
        <v>1</v>
      </c>
      <c r="M82" s="472" t="s">
        <v>48</v>
      </c>
      <c r="N82" s="545"/>
      <c r="O82" s="13"/>
    </row>
    <row r="83" spans="1:15" s="36" customFormat="1" ht="25" x14ac:dyDescent="0.35">
      <c r="A83" s="455" t="s">
        <v>356</v>
      </c>
      <c r="B83" s="455" t="s">
        <v>360</v>
      </c>
      <c r="C83" s="455" t="s">
        <v>387</v>
      </c>
      <c r="D83" s="455" t="s">
        <v>360</v>
      </c>
      <c r="E83" s="544"/>
      <c r="F83" s="488" t="s">
        <v>886</v>
      </c>
      <c r="G83" s="475" t="s">
        <v>554</v>
      </c>
      <c r="H83" s="471">
        <v>0.67</v>
      </c>
      <c r="I83" s="471">
        <v>0.67</v>
      </c>
      <c r="J83" s="471">
        <f t="shared" si="1"/>
        <v>0.67</v>
      </c>
      <c r="K83" s="472" t="s">
        <v>50</v>
      </c>
      <c r="L83" s="473">
        <v>1</v>
      </c>
      <c r="M83" s="472" t="s">
        <v>48</v>
      </c>
      <c r="N83" s="545"/>
      <c r="O83" s="13"/>
    </row>
    <row r="84" spans="1:15" ht="25" x14ac:dyDescent="0.25">
      <c r="A84" s="455" t="s">
        <v>356</v>
      </c>
      <c r="B84" s="455" t="s">
        <v>360</v>
      </c>
      <c r="C84" s="455" t="s">
        <v>387</v>
      </c>
      <c r="D84" s="455" t="s">
        <v>361</v>
      </c>
      <c r="E84" s="544"/>
      <c r="F84" s="488" t="s">
        <v>886</v>
      </c>
      <c r="G84" s="475" t="s">
        <v>553</v>
      </c>
      <c r="H84" s="471">
        <v>0.5</v>
      </c>
      <c r="I84" s="471">
        <v>0.67</v>
      </c>
      <c r="J84" s="471">
        <f t="shared" si="1"/>
        <v>0.58499999999999996</v>
      </c>
      <c r="K84" s="472" t="s">
        <v>50</v>
      </c>
      <c r="L84" s="473">
        <v>1</v>
      </c>
      <c r="M84" s="472" t="s">
        <v>48</v>
      </c>
      <c r="N84" s="545"/>
    </row>
    <row r="85" spans="1:15" x14ac:dyDescent="0.25">
      <c r="A85" s="453" t="s">
        <v>356</v>
      </c>
      <c r="B85" s="453" t="s">
        <v>360</v>
      </c>
      <c r="C85" s="453" t="s">
        <v>350</v>
      </c>
      <c r="D85" s="455"/>
      <c r="E85" s="544"/>
      <c r="F85" s="501"/>
      <c r="G85" s="483" t="s">
        <v>134</v>
      </c>
      <c r="H85" s="471"/>
      <c r="I85" s="471"/>
      <c r="J85" s="471"/>
      <c r="K85" s="472"/>
      <c r="L85" s="473"/>
      <c r="M85" s="472"/>
      <c r="N85" s="545"/>
    </row>
    <row r="86" spans="1:15" ht="25" x14ac:dyDescent="0.25">
      <c r="A86" s="455" t="s">
        <v>356</v>
      </c>
      <c r="B86" s="455" t="s">
        <v>360</v>
      </c>
      <c r="C86" s="455" t="s">
        <v>350</v>
      </c>
      <c r="D86" s="455" t="s">
        <v>387</v>
      </c>
      <c r="E86" s="544"/>
      <c r="F86" s="488"/>
      <c r="G86" s="500" t="s">
        <v>711</v>
      </c>
      <c r="H86" s="471">
        <v>1.33</v>
      </c>
      <c r="I86" s="471">
        <v>2</v>
      </c>
      <c r="J86" s="471">
        <f>(I86+H86)/2</f>
        <v>1.665</v>
      </c>
      <c r="K86" s="472" t="s">
        <v>50</v>
      </c>
      <c r="L86" s="473">
        <v>1</v>
      </c>
      <c r="M86" s="472" t="s">
        <v>48</v>
      </c>
      <c r="N86" s="545"/>
    </row>
    <row r="87" spans="1:15" ht="25" x14ac:dyDescent="0.25">
      <c r="A87" s="455" t="s">
        <v>356</v>
      </c>
      <c r="B87" s="455" t="s">
        <v>360</v>
      </c>
      <c r="C87" s="455" t="s">
        <v>350</v>
      </c>
      <c r="D87" s="455" t="s">
        <v>350</v>
      </c>
      <c r="E87" s="544"/>
      <c r="F87" s="488"/>
      <c r="G87" s="500" t="s">
        <v>712</v>
      </c>
      <c r="H87" s="471">
        <v>0.5</v>
      </c>
      <c r="I87" s="471">
        <v>0.5</v>
      </c>
      <c r="J87" s="471">
        <f>(I87+H87)/2</f>
        <v>0.5</v>
      </c>
      <c r="K87" s="472" t="s">
        <v>50</v>
      </c>
      <c r="L87" s="473">
        <v>1</v>
      </c>
      <c r="M87" s="472" t="s">
        <v>48</v>
      </c>
      <c r="N87" s="545"/>
    </row>
    <row r="88" spans="1:15" x14ac:dyDescent="0.25">
      <c r="A88" s="455" t="s">
        <v>356</v>
      </c>
      <c r="B88" s="455" t="s">
        <v>360</v>
      </c>
      <c r="C88" s="455" t="s">
        <v>350</v>
      </c>
      <c r="D88" s="455" t="s">
        <v>351</v>
      </c>
      <c r="E88" s="544"/>
      <c r="F88" s="488"/>
      <c r="G88" s="500" t="s">
        <v>665</v>
      </c>
      <c r="H88" s="471">
        <v>4</v>
      </c>
      <c r="I88" s="471">
        <v>4</v>
      </c>
      <c r="J88" s="471">
        <f>(I88+H88)/2</f>
        <v>4</v>
      </c>
      <c r="K88" s="472" t="s">
        <v>50</v>
      </c>
      <c r="L88" s="473">
        <v>1</v>
      </c>
      <c r="M88" s="472" t="s">
        <v>48</v>
      </c>
      <c r="N88" s="545"/>
    </row>
    <row r="89" spans="1:15" x14ac:dyDescent="0.25">
      <c r="A89" s="455" t="s">
        <v>356</v>
      </c>
      <c r="B89" s="455" t="s">
        <v>360</v>
      </c>
      <c r="C89" s="455" t="s">
        <v>350</v>
      </c>
      <c r="D89" s="455" t="s">
        <v>352</v>
      </c>
      <c r="E89" s="544"/>
      <c r="F89" s="488"/>
      <c r="G89" s="500" t="s">
        <v>666</v>
      </c>
      <c r="H89" s="471">
        <v>4</v>
      </c>
      <c r="I89" s="471">
        <v>4</v>
      </c>
      <c r="J89" s="471">
        <f>(I89+H89)/2</f>
        <v>4</v>
      </c>
      <c r="K89" s="472" t="s">
        <v>50</v>
      </c>
      <c r="L89" s="473">
        <v>1</v>
      </c>
      <c r="M89" s="472" t="s">
        <v>48</v>
      </c>
      <c r="N89" s="545"/>
    </row>
    <row r="90" spans="1:15" x14ac:dyDescent="0.25">
      <c r="A90" s="476"/>
      <c r="B90" s="476"/>
      <c r="C90" s="476"/>
      <c r="D90" s="476"/>
      <c r="E90" s="477"/>
      <c r="F90" s="124"/>
      <c r="G90" s="125"/>
      <c r="H90" s="478"/>
      <c r="I90" s="478"/>
      <c r="J90" s="478"/>
      <c r="K90" s="479"/>
      <c r="L90" s="128"/>
      <c r="M90" s="129"/>
      <c r="N90" s="480"/>
    </row>
    <row r="91" spans="1:15" x14ac:dyDescent="0.25">
      <c r="A91" s="453" t="s">
        <v>356</v>
      </c>
      <c r="B91" s="453" t="s">
        <v>361</v>
      </c>
      <c r="C91" s="453"/>
      <c r="D91" s="546"/>
      <c r="E91" s="547"/>
      <c r="F91" s="537"/>
      <c r="G91" s="483" t="s">
        <v>165</v>
      </c>
      <c r="H91" s="471"/>
      <c r="I91" s="471"/>
      <c r="J91" s="471"/>
      <c r="K91" s="472"/>
      <c r="L91" s="473"/>
      <c r="M91" s="472"/>
      <c r="N91" s="545"/>
    </row>
    <row r="92" spans="1:15" x14ac:dyDescent="0.25">
      <c r="A92" s="453" t="s">
        <v>356</v>
      </c>
      <c r="B92" s="453" t="s">
        <v>361</v>
      </c>
      <c r="C92" s="453" t="s">
        <v>387</v>
      </c>
      <c r="D92" s="546"/>
      <c r="E92" s="547"/>
      <c r="F92" s="537"/>
      <c r="G92" s="501" t="s">
        <v>99</v>
      </c>
      <c r="H92" s="471"/>
      <c r="I92" s="471"/>
      <c r="J92" s="471"/>
      <c r="K92" s="472"/>
      <c r="L92" s="473"/>
      <c r="M92" s="472"/>
      <c r="N92" s="545"/>
    </row>
    <row r="93" spans="1:15" ht="25" x14ac:dyDescent="0.25">
      <c r="A93" s="455" t="s">
        <v>356</v>
      </c>
      <c r="B93" s="455" t="s">
        <v>361</v>
      </c>
      <c r="C93" s="455" t="s">
        <v>387</v>
      </c>
      <c r="D93" s="455" t="s">
        <v>387</v>
      </c>
      <c r="E93" s="544"/>
      <c r="F93" s="488"/>
      <c r="G93" s="500" t="s">
        <v>255</v>
      </c>
      <c r="H93" s="471">
        <f>1500/4</f>
        <v>375</v>
      </c>
      <c r="I93" s="471">
        <v>400</v>
      </c>
      <c r="J93" s="471">
        <f>(I93+H93)/2</f>
        <v>387.5</v>
      </c>
      <c r="K93" s="472" t="s">
        <v>49</v>
      </c>
      <c r="L93" s="473">
        <v>1</v>
      </c>
      <c r="M93" s="472" t="s">
        <v>48</v>
      </c>
      <c r="N93" s="545"/>
    </row>
    <row r="94" spans="1:15" x14ac:dyDescent="0.25">
      <c r="A94" s="453" t="s">
        <v>356</v>
      </c>
      <c r="B94" s="453" t="s">
        <v>361</v>
      </c>
      <c r="C94" s="453" t="s">
        <v>350</v>
      </c>
      <c r="D94" s="455"/>
      <c r="E94" s="544"/>
      <c r="F94" s="488"/>
      <c r="G94" s="501" t="s">
        <v>663</v>
      </c>
      <c r="H94" s="471"/>
      <c r="I94" s="471"/>
      <c r="J94" s="471"/>
      <c r="K94" s="472"/>
      <c r="L94" s="473"/>
      <c r="M94" s="472"/>
      <c r="N94" s="545"/>
    </row>
    <row r="95" spans="1:15" x14ac:dyDescent="0.25">
      <c r="A95" s="455" t="s">
        <v>356</v>
      </c>
      <c r="B95" s="455" t="s">
        <v>361</v>
      </c>
      <c r="C95" s="455" t="s">
        <v>350</v>
      </c>
      <c r="D95" s="455" t="s">
        <v>387</v>
      </c>
      <c r="E95" s="544"/>
      <c r="F95" s="488"/>
      <c r="G95" s="500" t="s">
        <v>252</v>
      </c>
      <c r="H95" s="471">
        <v>750</v>
      </c>
      <c r="I95" s="471">
        <v>750</v>
      </c>
      <c r="J95" s="471">
        <f>(I95+H95)/2</f>
        <v>750</v>
      </c>
      <c r="K95" s="472" t="s">
        <v>49</v>
      </c>
      <c r="L95" s="473">
        <v>1</v>
      </c>
      <c r="M95" s="472" t="s">
        <v>48</v>
      </c>
      <c r="N95" s="545"/>
    </row>
    <row r="96" spans="1:15" x14ac:dyDescent="0.25">
      <c r="A96" s="455" t="s">
        <v>356</v>
      </c>
      <c r="B96" s="455" t="s">
        <v>361</v>
      </c>
      <c r="C96" s="455" t="s">
        <v>350</v>
      </c>
      <c r="D96" s="455" t="s">
        <v>350</v>
      </c>
      <c r="E96" s="544"/>
      <c r="F96" s="488" t="s">
        <v>886</v>
      </c>
      <c r="G96" s="500" t="s">
        <v>253</v>
      </c>
      <c r="H96" s="471">
        <v>500</v>
      </c>
      <c r="I96" s="471">
        <v>525</v>
      </c>
      <c r="J96" s="471">
        <f>(I96+H96)/2</f>
        <v>512.5</v>
      </c>
      <c r="K96" s="472" t="s">
        <v>49</v>
      </c>
      <c r="L96" s="473">
        <v>1</v>
      </c>
      <c r="M96" s="472" t="s">
        <v>48</v>
      </c>
      <c r="N96" s="545" t="s">
        <v>256</v>
      </c>
    </row>
    <row r="97" spans="1:14" x14ac:dyDescent="0.25">
      <c r="A97" s="453" t="s">
        <v>356</v>
      </c>
      <c r="B97" s="453" t="s">
        <v>361</v>
      </c>
      <c r="C97" s="453" t="s">
        <v>351</v>
      </c>
      <c r="D97" s="455"/>
      <c r="E97" s="544"/>
      <c r="F97" s="501"/>
      <c r="G97" s="501" t="s">
        <v>136</v>
      </c>
      <c r="H97" s="471"/>
      <c r="I97" s="471"/>
      <c r="J97" s="471"/>
      <c r="K97" s="472"/>
      <c r="L97" s="473"/>
      <c r="M97" s="472"/>
      <c r="N97" s="545"/>
    </row>
    <row r="98" spans="1:14" ht="25" x14ac:dyDescent="0.25">
      <c r="A98" s="455" t="s">
        <v>356</v>
      </c>
      <c r="B98" s="455" t="s">
        <v>361</v>
      </c>
      <c r="C98" s="455" t="s">
        <v>351</v>
      </c>
      <c r="D98" s="455" t="s">
        <v>387</v>
      </c>
      <c r="E98" s="544"/>
      <c r="F98" s="488"/>
      <c r="G98" s="485" t="s">
        <v>757</v>
      </c>
      <c r="H98" s="471">
        <v>300</v>
      </c>
      <c r="I98" s="471">
        <v>300</v>
      </c>
      <c r="J98" s="471">
        <f>(I98+H98)/2</f>
        <v>300</v>
      </c>
      <c r="K98" s="472" t="s">
        <v>49</v>
      </c>
      <c r="L98" s="473">
        <v>1</v>
      </c>
      <c r="M98" s="472" t="s">
        <v>48</v>
      </c>
      <c r="N98" s="592" t="s">
        <v>655</v>
      </c>
    </row>
    <row r="99" spans="1:14" ht="25" x14ac:dyDescent="0.25">
      <c r="A99" s="455" t="s">
        <v>356</v>
      </c>
      <c r="B99" s="455" t="s">
        <v>361</v>
      </c>
      <c r="C99" s="455" t="s">
        <v>351</v>
      </c>
      <c r="D99" s="455" t="s">
        <v>350</v>
      </c>
      <c r="E99" s="544"/>
      <c r="F99" s="488"/>
      <c r="G99" s="488" t="s">
        <v>135</v>
      </c>
      <c r="H99" s="457"/>
      <c r="I99" s="457"/>
      <c r="J99" s="457"/>
      <c r="K99" s="458"/>
      <c r="L99" s="496"/>
      <c r="M99" s="458"/>
      <c r="N99" s="548" t="s">
        <v>1006</v>
      </c>
    </row>
    <row r="100" spans="1:14" x14ac:dyDescent="0.25">
      <c r="A100" s="453" t="s">
        <v>356</v>
      </c>
      <c r="B100" s="453" t="s">
        <v>361</v>
      </c>
      <c r="C100" s="453" t="s">
        <v>352</v>
      </c>
      <c r="D100" s="455"/>
      <c r="E100" s="491"/>
      <c r="F100" s="483"/>
      <c r="G100" s="483" t="s">
        <v>814</v>
      </c>
      <c r="H100" s="457"/>
      <c r="I100" s="457"/>
      <c r="J100" s="457"/>
      <c r="K100" s="458"/>
      <c r="L100" s="496"/>
      <c r="M100" s="458"/>
      <c r="N100" s="549"/>
    </row>
    <row r="101" spans="1:14" x14ac:dyDescent="0.25">
      <c r="A101" s="455" t="s">
        <v>356</v>
      </c>
      <c r="B101" s="455" t="s">
        <v>361</v>
      </c>
      <c r="C101" s="455" t="s">
        <v>352</v>
      </c>
      <c r="D101" s="455" t="s">
        <v>387</v>
      </c>
      <c r="E101" s="491"/>
      <c r="F101" s="491"/>
      <c r="G101" s="475" t="s">
        <v>815</v>
      </c>
      <c r="H101" s="457">
        <v>350</v>
      </c>
      <c r="I101" s="457">
        <v>400</v>
      </c>
      <c r="J101" s="457">
        <f>(I101+H101)/2</f>
        <v>375</v>
      </c>
      <c r="K101" s="458" t="s">
        <v>49</v>
      </c>
      <c r="L101" s="496">
        <v>1</v>
      </c>
      <c r="M101" s="458" t="s">
        <v>48</v>
      </c>
      <c r="N101" s="548" t="s">
        <v>655</v>
      </c>
    </row>
    <row r="102" spans="1:14" x14ac:dyDescent="0.25">
      <c r="A102" s="476"/>
      <c r="B102" s="476"/>
      <c r="C102" s="476"/>
      <c r="D102" s="476"/>
      <c r="E102" s="477"/>
      <c r="F102" s="124"/>
      <c r="G102" s="125"/>
      <c r="H102" s="478"/>
      <c r="I102" s="478"/>
      <c r="J102" s="478"/>
      <c r="K102" s="479"/>
      <c r="L102" s="128"/>
      <c r="M102" s="129"/>
      <c r="N102" s="480"/>
    </row>
    <row r="103" spans="1:14" x14ac:dyDescent="0.25">
      <c r="A103" s="453" t="s">
        <v>356</v>
      </c>
      <c r="B103" s="453" t="s">
        <v>362</v>
      </c>
      <c r="C103" s="550"/>
      <c r="D103" s="551"/>
      <c r="E103" s="551"/>
      <c r="F103" s="552"/>
      <c r="G103" s="553" t="s">
        <v>729</v>
      </c>
      <c r="H103" s="471"/>
      <c r="I103" s="471"/>
      <c r="J103" s="471"/>
      <c r="K103" s="554"/>
      <c r="L103" s="555"/>
      <c r="M103" s="554"/>
      <c r="N103" s="474"/>
    </row>
    <row r="104" spans="1:14" x14ac:dyDescent="0.25">
      <c r="A104" s="453" t="s">
        <v>356</v>
      </c>
      <c r="B104" s="453" t="s">
        <v>362</v>
      </c>
      <c r="C104" s="453" t="s">
        <v>387</v>
      </c>
      <c r="D104" s="551"/>
      <c r="E104" s="551"/>
      <c r="F104" s="552"/>
      <c r="G104" s="553" t="s">
        <v>730</v>
      </c>
      <c r="H104" s="471"/>
      <c r="I104" s="471"/>
      <c r="J104" s="471"/>
      <c r="K104" s="554"/>
      <c r="L104" s="555"/>
      <c r="M104" s="554"/>
      <c r="N104" s="474"/>
    </row>
    <row r="105" spans="1:14" x14ac:dyDescent="0.25">
      <c r="A105" s="455" t="s">
        <v>356</v>
      </c>
      <c r="B105" s="455" t="s">
        <v>362</v>
      </c>
      <c r="C105" s="455" t="s">
        <v>387</v>
      </c>
      <c r="D105" s="455" t="s">
        <v>387</v>
      </c>
      <c r="E105" s="551"/>
      <c r="F105" s="552"/>
      <c r="G105" s="326" t="s">
        <v>731</v>
      </c>
      <c r="H105" s="471">
        <v>0.6</v>
      </c>
      <c r="I105" s="471">
        <v>0.8</v>
      </c>
      <c r="J105" s="471">
        <f>(I105+H105)/2</f>
        <v>0.7</v>
      </c>
      <c r="K105" s="554" t="s">
        <v>50</v>
      </c>
      <c r="L105" s="473">
        <v>1</v>
      </c>
      <c r="M105" s="554" t="s">
        <v>48</v>
      </c>
      <c r="N105" s="474" t="s">
        <v>734</v>
      </c>
    </row>
    <row r="106" spans="1:14" x14ac:dyDescent="0.25">
      <c r="A106" s="455" t="s">
        <v>356</v>
      </c>
      <c r="B106" s="455" t="s">
        <v>362</v>
      </c>
      <c r="C106" s="455" t="s">
        <v>387</v>
      </c>
      <c r="D106" s="455" t="s">
        <v>350</v>
      </c>
      <c r="E106" s="551"/>
      <c r="F106" s="552"/>
      <c r="G106" s="326" t="s">
        <v>732</v>
      </c>
      <c r="H106" s="471">
        <v>0.6</v>
      </c>
      <c r="I106" s="471">
        <v>0.8</v>
      </c>
      <c r="J106" s="471">
        <f>(I106+H106)/2</f>
        <v>0.7</v>
      </c>
      <c r="K106" s="554" t="s">
        <v>50</v>
      </c>
      <c r="L106" s="473">
        <v>1</v>
      </c>
      <c r="M106" s="554" t="s">
        <v>48</v>
      </c>
      <c r="N106" s="474" t="s">
        <v>734</v>
      </c>
    </row>
    <row r="107" spans="1:14" x14ac:dyDescent="0.25">
      <c r="A107" s="453" t="s">
        <v>356</v>
      </c>
      <c r="B107" s="453" t="s">
        <v>362</v>
      </c>
      <c r="C107" s="453" t="s">
        <v>350</v>
      </c>
      <c r="D107" s="551"/>
      <c r="E107" s="551"/>
      <c r="F107" s="552"/>
      <c r="G107" s="553" t="s">
        <v>733</v>
      </c>
      <c r="H107" s="471"/>
      <c r="I107" s="471"/>
      <c r="J107" s="471"/>
      <c r="K107" s="554"/>
      <c r="L107" s="555"/>
      <c r="M107" s="554"/>
      <c r="N107" s="474"/>
    </row>
    <row r="108" spans="1:14" x14ac:dyDescent="0.25">
      <c r="A108" s="455" t="s">
        <v>356</v>
      </c>
      <c r="B108" s="455" t="s">
        <v>362</v>
      </c>
      <c r="C108" s="455" t="s">
        <v>350</v>
      </c>
      <c r="D108" s="455" t="s">
        <v>387</v>
      </c>
      <c r="E108" s="551"/>
      <c r="F108" s="552"/>
      <c r="G108" s="326" t="s">
        <v>851</v>
      </c>
      <c r="H108" s="471">
        <v>3</v>
      </c>
      <c r="I108" s="471">
        <v>5</v>
      </c>
      <c r="J108" s="471">
        <f>(I108+H108)/2</f>
        <v>4</v>
      </c>
      <c r="K108" s="554" t="s">
        <v>346</v>
      </c>
      <c r="L108" s="473">
        <v>1</v>
      </c>
      <c r="M108" s="554" t="s">
        <v>48</v>
      </c>
      <c r="N108" s="474" t="s">
        <v>735</v>
      </c>
    </row>
    <row r="109" spans="1:14" x14ac:dyDescent="0.25">
      <c r="A109" s="455" t="s">
        <v>356</v>
      </c>
      <c r="B109" s="455" t="s">
        <v>362</v>
      </c>
      <c r="C109" s="455" t="s">
        <v>350</v>
      </c>
      <c r="D109" s="455" t="s">
        <v>350</v>
      </c>
      <c r="E109" s="551"/>
      <c r="F109" s="552"/>
      <c r="G109" s="329" t="s">
        <v>852</v>
      </c>
      <c r="H109" s="457">
        <v>0.8</v>
      </c>
      <c r="I109" s="457">
        <v>1.5</v>
      </c>
      <c r="J109" s="457">
        <f>(I109+H109)/2</f>
        <v>1.1499999999999999</v>
      </c>
      <c r="K109" s="556" t="s">
        <v>346</v>
      </c>
      <c r="L109" s="496">
        <v>1</v>
      </c>
      <c r="M109" s="556" t="s">
        <v>48</v>
      </c>
      <c r="N109" s="474" t="s">
        <v>735</v>
      </c>
    </row>
    <row r="110" spans="1:14" x14ac:dyDescent="0.25">
      <c r="A110" s="455" t="s">
        <v>356</v>
      </c>
      <c r="B110" s="455" t="s">
        <v>362</v>
      </c>
      <c r="C110" s="455" t="s">
        <v>350</v>
      </c>
      <c r="D110" s="455" t="s">
        <v>351</v>
      </c>
      <c r="E110" s="551"/>
      <c r="F110" s="552"/>
      <c r="G110" s="326" t="s">
        <v>748</v>
      </c>
      <c r="H110" s="471">
        <v>0.5</v>
      </c>
      <c r="I110" s="471">
        <v>1.5</v>
      </c>
      <c r="J110" s="471">
        <f>(I110+H110)/2</f>
        <v>1</v>
      </c>
      <c r="K110" s="554" t="s">
        <v>50</v>
      </c>
      <c r="L110" s="473">
        <v>1</v>
      </c>
      <c r="M110" s="554" t="s">
        <v>48</v>
      </c>
      <c r="N110" s="474" t="s">
        <v>735</v>
      </c>
    </row>
    <row r="111" spans="1:14" x14ac:dyDescent="0.25">
      <c r="A111" s="452" t="s">
        <v>356</v>
      </c>
      <c r="B111" s="452" t="s">
        <v>362</v>
      </c>
      <c r="C111" s="452" t="s">
        <v>351</v>
      </c>
      <c r="D111" s="557"/>
      <c r="E111" s="551"/>
      <c r="F111" s="552"/>
      <c r="G111" s="558" t="s">
        <v>1300</v>
      </c>
      <c r="H111" s="471"/>
      <c r="I111" s="471"/>
      <c r="J111" s="471"/>
      <c r="K111" s="554"/>
      <c r="L111" s="473"/>
      <c r="M111" s="554"/>
      <c r="N111" s="474"/>
    </row>
    <row r="112" spans="1:14" x14ac:dyDescent="0.25">
      <c r="A112" s="502" t="s">
        <v>356</v>
      </c>
      <c r="B112" s="502" t="s">
        <v>362</v>
      </c>
      <c r="C112" s="502" t="s">
        <v>351</v>
      </c>
      <c r="D112" s="502" t="s">
        <v>387</v>
      </c>
      <c r="E112" s="551"/>
      <c r="F112" s="552"/>
      <c r="G112" s="357" t="s">
        <v>1315</v>
      </c>
      <c r="H112" s="489">
        <v>2</v>
      </c>
      <c r="I112" s="489">
        <v>2</v>
      </c>
      <c r="J112" s="489">
        <f>(I112+H112)/2</f>
        <v>2</v>
      </c>
      <c r="K112" s="559" t="s">
        <v>50</v>
      </c>
      <c r="L112" s="506">
        <v>1</v>
      </c>
      <c r="M112" s="559" t="s">
        <v>48</v>
      </c>
      <c r="N112" s="474"/>
    </row>
    <row r="113" spans="1:14" ht="25" x14ac:dyDescent="0.25">
      <c r="A113" s="502" t="s">
        <v>356</v>
      </c>
      <c r="B113" s="502" t="s">
        <v>362</v>
      </c>
      <c r="C113" s="502" t="s">
        <v>351</v>
      </c>
      <c r="D113" s="502" t="s">
        <v>350</v>
      </c>
      <c r="E113" s="551"/>
      <c r="F113" s="552"/>
      <c r="G113" s="357" t="s">
        <v>1316</v>
      </c>
      <c r="H113" s="489">
        <v>0.5</v>
      </c>
      <c r="I113" s="489">
        <v>0.5</v>
      </c>
      <c r="J113" s="489">
        <f>(I113+H113)/2</f>
        <v>0.5</v>
      </c>
      <c r="K113" s="559" t="s">
        <v>50</v>
      </c>
      <c r="L113" s="506">
        <v>1</v>
      </c>
      <c r="M113" s="559" t="s">
        <v>48</v>
      </c>
      <c r="N113" s="538" t="s">
        <v>1317</v>
      </c>
    </row>
    <row r="114" spans="1:14" ht="37.5" x14ac:dyDescent="0.25">
      <c r="A114" s="502" t="s">
        <v>356</v>
      </c>
      <c r="B114" s="502" t="s">
        <v>362</v>
      </c>
      <c r="C114" s="502" t="s">
        <v>351</v>
      </c>
      <c r="D114" s="502" t="s">
        <v>351</v>
      </c>
      <c r="E114" s="551"/>
      <c r="F114" s="552"/>
      <c r="G114" s="357" t="s">
        <v>1318</v>
      </c>
      <c r="H114" s="489">
        <v>0.6</v>
      </c>
      <c r="I114" s="489">
        <v>0.9</v>
      </c>
      <c r="J114" s="489">
        <f>(I114+H114)/2</f>
        <v>0.75</v>
      </c>
      <c r="K114" s="559" t="s">
        <v>50</v>
      </c>
      <c r="L114" s="506">
        <v>1</v>
      </c>
      <c r="M114" s="559" t="s">
        <v>48</v>
      </c>
      <c r="N114" s="497" t="s">
        <v>1319</v>
      </c>
    </row>
    <row r="115" spans="1:14" ht="25" x14ac:dyDescent="0.25">
      <c r="A115" s="502" t="s">
        <v>356</v>
      </c>
      <c r="B115" s="502" t="s">
        <v>362</v>
      </c>
      <c r="C115" s="502" t="s">
        <v>351</v>
      </c>
      <c r="D115" s="502" t="s">
        <v>352</v>
      </c>
      <c r="E115" s="551"/>
      <c r="F115" s="552"/>
      <c r="G115" s="357" t="s">
        <v>1322</v>
      </c>
      <c r="H115" s="489">
        <v>1</v>
      </c>
      <c r="I115" s="489">
        <v>1</v>
      </c>
      <c r="J115" s="489">
        <f>(I115+H115)/2</f>
        <v>1</v>
      </c>
      <c r="K115" s="559" t="s">
        <v>50</v>
      </c>
      <c r="L115" s="506">
        <v>1</v>
      </c>
      <c r="M115" s="559" t="s">
        <v>48</v>
      </c>
      <c r="N115" s="474"/>
    </row>
    <row r="116" spans="1:14" x14ac:dyDescent="0.25">
      <c r="A116" s="502" t="s">
        <v>356</v>
      </c>
      <c r="B116" s="502" t="s">
        <v>362</v>
      </c>
      <c r="C116" s="502" t="s">
        <v>351</v>
      </c>
      <c r="D116" s="502" t="s">
        <v>354</v>
      </c>
      <c r="E116" s="551"/>
      <c r="F116" s="552"/>
      <c r="G116" s="357" t="s">
        <v>1320</v>
      </c>
      <c r="H116" s="489">
        <v>2</v>
      </c>
      <c r="I116" s="489">
        <v>2</v>
      </c>
      <c r="J116" s="489">
        <f>(I116+H116)/2</f>
        <v>2</v>
      </c>
      <c r="K116" s="559" t="s">
        <v>50</v>
      </c>
      <c r="L116" s="506">
        <v>1</v>
      </c>
      <c r="M116" s="559" t="s">
        <v>48</v>
      </c>
      <c r="N116" s="538" t="s">
        <v>1321</v>
      </c>
    </row>
    <row r="117" spans="1:14" x14ac:dyDescent="0.25">
      <c r="A117" s="455"/>
      <c r="B117" s="455"/>
      <c r="C117" s="455"/>
      <c r="D117" s="455"/>
      <c r="E117" s="551"/>
      <c r="F117" s="552"/>
      <c r="G117" s="326"/>
      <c r="H117" s="471"/>
      <c r="I117" s="471"/>
      <c r="J117" s="471"/>
      <c r="K117" s="554"/>
      <c r="L117" s="473"/>
      <c r="M117" s="554"/>
      <c r="N117" s="474"/>
    </row>
    <row r="118" spans="1:14" x14ac:dyDescent="0.25">
      <c r="A118" s="455"/>
      <c r="B118" s="455"/>
      <c r="C118" s="455"/>
      <c r="D118" s="455"/>
      <c r="E118" s="551"/>
      <c r="F118" s="552"/>
      <c r="G118" s="326"/>
      <c r="H118" s="471"/>
      <c r="I118" s="471"/>
      <c r="J118" s="471"/>
      <c r="K118" s="554"/>
      <c r="L118" s="473"/>
      <c r="M118" s="554"/>
      <c r="N118" s="474"/>
    </row>
    <row r="119" spans="1:14" x14ac:dyDescent="0.25">
      <c r="A119" s="455"/>
      <c r="B119" s="455"/>
      <c r="C119" s="455"/>
      <c r="D119" s="455"/>
      <c r="E119" s="551"/>
      <c r="F119" s="552"/>
      <c r="G119" s="326"/>
      <c r="H119" s="471"/>
      <c r="I119" s="471"/>
      <c r="J119" s="471"/>
      <c r="K119" s="554"/>
      <c r="L119" s="473"/>
      <c r="M119" s="554"/>
      <c r="N119" s="474"/>
    </row>
    <row r="120" spans="1:14" x14ac:dyDescent="0.25">
      <c r="A120" s="455"/>
      <c r="B120" s="455"/>
      <c r="C120" s="455"/>
      <c r="D120" s="455"/>
      <c r="E120" s="551"/>
      <c r="F120" s="552"/>
      <c r="G120" s="326"/>
      <c r="H120" s="471"/>
      <c r="I120" s="471"/>
      <c r="J120" s="471"/>
      <c r="K120" s="554"/>
      <c r="L120" s="473"/>
      <c r="M120" s="554"/>
      <c r="N120" s="474"/>
    </row>
    <row r="121" spans="1:14" x14ac:dyDescent="0.25">
      <c r="A121" s="455"/>
      <c r="B121" s="455"/>
      <c r="C121" s="455"/>
      <c r="D121" s="455"/>
      <c r="E121" s="551"/>
      <c r="F121" s="552"/>
      <c r="G121" s="326"/>
      <c r="H121" s="471"/>
      <c r="I121" s="471"/>
      <c r="J121" s="471"/>
      <c r="K121" s="554"/>
      <c r="L121" s="473"/>
      <c r="M121" s="554"/>
      <c r="N121" s="474"/>
    </row>
    <row r="122" spans="1:14" x14ac:dyDescent="0.25">
      <c r="A122" s="455"/>
      <c r="B122" s="455"/>
      <c r="C122" s="455"/>
      <c r="D122" s="455"/>
      <c r="E122" s="551"/>
      <c r="F122" s="552"/>
      <c r="G122" s="326"/>
      <c r="H122" s="471"/>
      <c r="I122" s="471"/>
      <c r="J122" s="471"/>
      <c r="K122" s="554"/>
      <c r="L122" s="473"/>
      <c r="M122" s="554"/>
      <c r="N122" s="474"/>
    </row>
    <row r="123" spans="1:14" x14ac:dyDescent="0.25">
      <c r="A123" s="476"/>
      <c r="B123" s="476"/>
      <c r="C123" s="476"/>
      <c r="D123" s="476"/>
      <c r="E123" s="477"/>
      <c r="F123" s="124"/>
      <c r="G123" s="125"/>
      <c r="H123" s="478"/>
      <c r="I123" s="478"/>
      <c r="J123" s="478"/>
      <c r="K123" s="479"/>
      <c r="L123" s="128"/>
      <c r="M123" s="129"/>
      <c r="N123" s="480"/>
    </row>
    <row r="124" spans="1:14" x14ac:dyDescent="0.25">
      <c r="A124" s="452" t="s">
        <v>356</v>
      </c>
      <c r="B124" s="452" t="s">
        <v>363</v>
      </c>
      <c r="C124" s="560"/>
      <c r="D124" s="561"/>
      <c r="E124" s="561"/>
      <c r="F124" s="562"/>
      <c r="G124" s="563" t="s">
        <v>1156</v>
      </c>
      <c r="H124" s="494"/>
      <c r="I124" s="494"/>
      <c r="J124" s="494"/>
      <c r="K124" s="564"/>
      <c r="L124" s="565"/>
      <c r="M124" s="564"/>
      <c r="N124" s="566" t="s">
        <v>989</v>
      </c>
    </row>
    <row r="125" spans="1:14" x14ac:dyDescent="0.25">
      <c r="A125" s="452" t="s">
        <v>356</v>
      </c>
      <c r="B125" s="452" t="s">
        <v>363</v>
      </c>
      <c r="C125" s="567" t="s">
        <v>387</v>
      </c>
      <c r="D125" s="561"/>
      <c r="E125" s="561"/>
      <c r="F125" s="562"/>
      <c r="G125" s="563" t="s">
        <v>1001</v>
      </c>
      <c r="H125" s="494"/>
      <c r="I125" s="494"/>
      <c r="J125" s="494"/>
      <c r="K125" s="564"/>
      <c r="L125" s="565"/>
      <c r="M125" s="564"/>
      <c r="N125" s="566"/>
    </row>
    <row r="126" spans="1:14" x14ac:dyDescent="0.25">
      <c r="A126" s="502" t="s">
        <v>356</v>
      </c>
      <c r="B126" s="502" t="s">
        <v>363</v>
      </c>
      <c r="C126" s="502" t="s">
        <v>387</v>
      </c>
      <c r="D126" s="502" t="s">
        <v>387</v>
      </c>
      <c r="E126" s="561"/>
      <c r="F126" s="562"/>
      <c r="G126" s="362" t="s">
        <v>990</v>
      </c>
      <c r="H126" s="494">
        <v>7</v>
      </c>
      <c r="I126" s="494">
        <v>7</v>
      </c>
      <c r="J126" s="494">
        <f>(I126+H126)/2</f>
        <v>7</v>
      </c>
      <c r="K126" s="564" t="s">
        <v>50</v>
      </c>
      <c r="L126" s="565">
        <v>1</v>
      </c>
      <c r="M126" s="564" t="s">
        <v>48</v>
      </c>
      <c r="N126" s="566"/>
    </row>
    <row r="127" spans="1:14" x14ac:dyDescent="0.25">
      <c r="A127" s="502" t="s">
        <v>356</v>
      </c>
      <c r="B127" s="502" t="s">
        <v>363</v>
      </c>
      <c r="C127" s="502" t="s">
        <v>387</v>
      </c>
      <c r="D127" s="502" t="s">
        <v>350</v>
      </c>
      <c r="E127" s="561"/>
      <c r="F127" s="562"/>
      <c r="G127" s="362" t="s">
        <v>991</v>
      </c>
      <c r="H127" s="494">
        <v>1</v>
      </c>
      <c r="I127" s="494">
        <v>1</v>
      </c>
      <c r="J127" s="494">
        <f>(I127+H127)/2</f>
        <v>1</v>
      </c>
      <c r="K127" s="564" t="s">
        <v>50</v>
      </c>
      <c r="L127" s="486">
        <v>1</v>
      </c>
      <c r="M127" s="564" t="s">
        <v>48</v>
      </c>
      <c r="N127" s="566" t="s">
        <v>992</v>
      </c>
    </row>
    <row r="128" spans="1:14" x14ac:dyDescent="0.25">
      <c r="A128" s="452" t="s">
        <v>356</v>
      </c>
      <c r="B128" s="452" t="s">
        <v>363</v>
      </c>
      <c r="C128" s="567" t="s">
        <v>350</v>
      </c>
      <c r="D128" s="561"/>
      <c r="E128" s="561"/>
      <c r="F128" s="562"/>
      <c r="G128" s="563" t="s">
        <v>1002</v>
      </c>
      <c r="H128" s="494"/>
      <c r="I128" s="494"/>
      <c r="J128" s="494"/>
      <c r="K128" s="564"/>
      <c r="L128" s="486"/>
      <c r="M128" s="564"/>
      <c r="N128" s="566"/>
    </row>
    <row r="129" spans="1:14" x14ac:dyDescent="0.25">
      <c r="A129" s="502" t="s">
        <v>356</v>
      </c>
      <c r="B129" s="502" t="s">
        <v>363</v>
      </c>
      <c r="C129" s="502" t="s">
        <v>350</v>
      </c>
      <c r="D129" s="502" t="s">
        <v>387</v>
      </c>
      <c r="E129" s="561"/>
      <c r="F129" s="562"/>
      <c r="G129" s="362" t="s">
        <v>993</v>
      </c>
      <c r="H129" s="494">
        <v>1</v>
      </c>
      <c r="I129" s="494">
        <v>1</v>
      </c>
      <c r="J129" s="494">
        <f>(I129+H129)/2</f>
        <v>1</v>
      </c>
      <c r="K129" s="564" t="s">
        <v>50</v>
      </c>
      <c r="L129" s="486">
        <v>1</v>
      </c>
      <c r="M129" s="564" t="s">
        <v>48</v>
      </c>
      <c r="N129" s="566"/>
    </row>
    <row r="130" spans="1:14" x14ac:dyDescent="0.25">
      <c r="A130" s="502" t="s">
        <v>356</v>
      </c>
      <c r="B130" s="502" t="s">
        <v>363</v>
      </c>
      <c r="C130" s="502" t="s">
        <v>350</v>
      </c>
      <c r="D130" s="568" t="s">
        <v>350</v>
      </c>
      <c r="E130" s="561"/>
      <c r="F130" s="569"/>
      <c r="G130" s="362" t="s">
        <v>994</v>
      </c>
      <c r="H130" s="494">
        <v>10</v>
      </c>
      <c r="I130" s="494">
        <v>10</v>
      </c>
      <c r="J130" s="494">
        <f>(I130+H130)/2</f>
        <v>10</v>
      </c>
      <c r="K130" s="564" t="s">
        <v>49</v>
      </c>
      <c r="L130" s="565">
        <v>1</v>
      </c>
      <c r="M130" s="564" t="s">
        <v>48</v>
      </c>
      <c r="N130" s="566"/>
    </row>
    <row r="131" spans="1:14" x14ac:dyDescent="0.25">
      <c r="A131" s="502" t="s">
        <v>356</v>
      </c>
      <c r="B131" s="502" t="s">
        <v>363</v>
      </c>
      <c r="C131" s="502" t="s">
        <v>350</v>
      </c>
      <c r="D131" s="502" t="s">
        <v>351</v>
      </c>
      <c r="E131" s="561"/>
      <c r="F131" s="562"/>
      <c r="G131" s="362" t="s">
        <v>995</v>
      </c>
      <c r="H131" s="494">
        <v>50</v>
      </c>
      <c r="I131" s="494">
        <v>50</v>
      </c>
      <c r="J131" s="494">
        <f>(I131+H131)/2</f>
        <v>50</v>
      </c>
      <c r="K131" s="564" t="s">
        <v>49</v>
      </c>
      <c r="L131" s="486">
        <v>1</v>
      </c>
      <c r="M131" s="564" t="s">
        <v>48</v>
      </c>
      <c r="N131" s="566"/>
    </row>
    <row r="132" spans="1:14" x14ac:dyDescent="0.25">
      <c r="A132" s="452" t="s">
        <v>356</v>
      </c>
      <c r="B132" s="452" t="s">
        <v>363</v>
      </c>
      <c r="C132" s="567" t="s">
        <v>351</v>
      </c>
      <c r="D132" s="561"/>
      <c r="E132" s="561"/>
      <c r="F132" s="562"/>
      <c r="G132" s="563" t="s">
        <v>1003</v>
      </c>
      <c r="H132" s="494"/>
      <c r="I132" s="494"/>
      <c r="J132" s="494"/>
      <c r="K132" s="564"/>
      <c r="L132" s="486"/>
      <c r="M132" s="564"/>
      <c r="N132" s="566"/>
    </row>
    <row r="133" spans="1:14" x14ac:dyDescent="0.25">
      <c r="A133" s="502" t="s">
        <v>356</v>
      </c>
      <c r="B133" s="502" t="s">
        <v>363</v>
      </c>
      <c r="C133" s="502" t="s">
        <v>351</v>
      </c>
      <c r="D133" s="502" t="s">
        <v>387</v>
      </c>
      <c r="E133" s="561"/>
      <c r="F133" s="562"/>
      <c r="G133" s="362" t="s">
        <v>996</v>
      </c>
      <c r="H133" s="494">
        <v>50</v>
      </c>
      <c r="I133" s="494">
        <v>50</v>
      </c>
      <c r="J133" s="494">
        <f>(I133+H133)/2</f>
        <v>50</v>
      </c>
      <c r="K133" s="564" t="s">
        <v>49</v>
      </c>
      <c r="L133" s="486">
        <v>1</v>
      </c>
      <c r="M133" s="564" t="s">
        <v>48</v>
      </c>
      <c r="N133" s="566"/>
    </row>
    <row r="134" spans="1:14" x14ac:dyDescent="0.25">
      <c r="A134" s="502" t="s">
        <v>356</v>
      </c>
      <c r="B134" s="502" t="s">
        <v>363</v>
      </c>
      <c r="C134" s="502" t="s">
        <v>351</v>
      </c>
      <c r="D134" s="502" t="s">
        <v>350</v>
      </c>
      <c r="E134" s="561"/>
      <c r="F134" s="562"/>
      <c r="G134" s="362" t="s">
        <v>997</v>
      </c>
      <c r="H134" s="494">
        <v>1.33</v>
      </c>
      <c r="I134" s="494">
        <v>1.33</v>
      </c>
      <c r="J134" s="494">
        <f>(I134+H134)/2</f>
        <v>1.33</v>
      </c>
      <c r="K134" s="564" t="s">
        <v>50</v>
      </c>
      <c r="L134" s="486">
        <v>8</v>
      </c>
      <c r="M134" s="564" t="s">
        <v>48</v>
      </c>
      <c r="N134" s="566"/>
    </row>
    <row r="135" spans="1:14" x14ac:dyDescent="0.25">
      <c r="A135" s="502" t="s">
        <v>356</v>
      </c>
      <c r="B135" s="502" t="s">
        <v>363</v>
      </c>
      <c r="C135" s="502" t="s">
        <v>351</v>
      </c>
      <c r="D135" s="502" t="s">
        <v>351</v>
      </c>
      <c r="E135" s="561"/>
      <c r="F135" s="562"/>
      <c r="G135" s="362" t="s">
        <v>998</v>
      </c>
      <c r="H135" s="494">
        <v>1.33</v>
      </c>
      <c r="I135" s="494">
        <v>1.33</v>
      </c>
      <c r="J135" s="494">
        <f>(I135+H135)/2</f>
        <v>1.33</v>
      </c>
      <c r="K135" s="564" t="s">
        <v>50</v>
      </c>
      <c r="L135" s="486">
        <v>8</v>
      </c>
      <c r="M135" s="564" t="s">
        <v>48</v>
      </c>
      <c r="N135" s="566"/>
    </row>
    <row r="136" spans="1:14" x14ac:dyDescent="0.25">
      <c r="A136" s="502" t="s">
        <v>356</v>
      </c>
      <c r="B136" s="502" t="s">
        <v>363</v>
      </c>
      <c r="C136" s="502" t="s">
        <v>351</v>
      </c>
      <c r="D136" s="502" t="s">
        <v>352</v>
      </c>
      <c r="E136" s="561"/>
      <c r="F136" s="562"/>
      <c r="G136" s="362" t="s">
        <v>999</v>
      </c>
      <c r="H136" s="494">
        <v>50</v>
      </c>
      <c r="I136" s="494">
        <v>50</v>
      </c>
      <c r="J136" s="494">
        <f>(I136+H136)/2</f>
        <v>50</v>
      </c>
      <c r="K136" s="564" t="s">
        <v>49</v>
      </c>
      <c r="L136" s="486">
        <v>1</v>
      </c>
      <c r="M136" s="564" t="s">
        <v>48</v>
      </c>
      <c r="N136" s="566"/>
    </row>
    <row r="137" spans="1:14" x14ac:dyDescent="0.25">
      <c r="A137" s="452" t="s">
        <v>356</v>
      </c>
      <c r="B137" s="452" t="s">
        <v>363</v>
      </c>
      <c r="C137" s="567" t="s">
        <v>352</v>
      </c>
      <c r="D137" s="561"/>
      <c r="E137" s="561"/>
      <c r="F137" s="562"/>
      <c r="G137" s="563" t="s">
        <v>165</v>
      </c>
      <c r="H137" s="494"/>
      <c r="I137" s="494"/>
      <c r="J137" s="494"/>
      <c r="K137" s="564"/>
      <c r="L137" s="486"/>
      <c r="M137" s="564"/>
      <c r="N137" s="566"/>
    </row>
    <row r="138" spans="1:14" x14ac:dyDescent="0.25">
      <c r="A138" s="502"/>
      <c r="B138" s="502"/>
      <c r="C138" s="502"/>
      <c r="D138" s="502"/>
      <c r="E138" s="561"/>
      <c r="F138" s="562"/>
      <c r="G138" s="570" t="s">
        <v>1000</v>
      </c>
      <c r="H138" s="494"/>
      <c r="I138" s="494"/>
      <c r="J138" s="494"/>
      <c r="K138" s="564"/>
      <c r="L138" s="486"/>
      <c r="M138" s="564"/>
      <c r="N138" s="566"/>
    </row>
    <row r="139" spans="1:14" s="20" customFormat="1" x14ac:dyDescent="0.25">
      <c r="A139" s="158"/>
      <c r="B139" s="158"/>
      <c r="C139" s="158"/>
      <c r="D139" s="158"/>
      <c r="E139" s="159"/>
      <c r="F139" s="160"/>
      <c r="G139" s="161"/>
      <c r="H139" s="162"/>
      <c r="I139" s="163"/>
      <c r="J139" s="163"/>
      <c r="K139" s="163"/>
      <c r="L139" s="164"/>
      <c r="M139" s="165"/>
      <c r="N139" s="166"/>
    </row>
    <row r="140" spans="1:14" ht="22.5" customHeight="1" x14ac:dyDescent="0.25">
      <c r="A140" s="452" t="s">
        <v>356</v>
      </c>
      <c r="B140" s="452" t="s">
        <v>692</v>
      </c>
      <c r="C140" s="560"/>
      <c r="D140" s="561"/>
      <c r="E140" s="561"/>
      <c r="F140" s="562"/>
      <c r="G140" s="563" t="s">
        <v>1157</v>
      </c>
      <c r="H140" s="494"/>
      <c r="I140" s="494"/>
      <c r="J140" s="494"/>
      <c r="K140" s="564"/>
      <c r="L140" s="565"/>
      <c r="M140" s="564"/>
      <c r="N140" s="566"/>
    </row>
    <row r="141" spans="1:14" x14ac:dyDescent="0.25">
      <c r="A141" s="452" t="s">
        <v>356</v>
      </c>
      <c r="B141" s="452" t="s">
        <v>692</v>
      </c>
      <c r="C141" s="567" t="s">
        <v>387</v>
      </c>
      <c r="D141" s="561"/>
      <c r="E141" s="561"/>
      <c r="F141" s="562"/>
      <c r="G141" s="563" t="s">
        <v>1002</v>
      </c>
      <c r="H141" s="494"/>
      <c r="I141" s="494"/>
      <c r="J141" s="494"/>
      <c r="K141" s="564"/>
      <c r="L141" s="486"/>
      <c r="M141" s="564"/>
      <c r="N141" s="566"/>
    </row>
    <row r="142" spans="1:14" ht="25" x14ac:dyDescent="0.25">
      <c r="A142" s="502" t="s">
        <v>356</v>
      </c>
      <c r="B142" s="502" t="s">
        <v>692</v>
      </c>
      <c r="C142" s="502" t="s">
        <v>387</v>
      </c>
      <c r="D142" s="502" t="s">
        <v>387</v>
      </c>
      <c r="E142" s="561"/>
      <c r="F142" s="562"/>
      <c r="G142" s="362" t="s">
        <v>1061</v>
      </c>
      <c r="H142" s="494">
        <v>6</v>
      </c>
      <c r="I142" s="494">
        <v>6</v>
      </c>
      <c r="J142" s="494">
        <f t="shared" ref="J142:J153" si="2">(I142+H142)/2</f>
        <v>6</v>
      </c>
      <c r="K142" s="564" t="s">
        <v>50</v>
      </c>
      <c r="L142" s="571">
        <v>1</v>
      </c>
      <c r="M142" s="564" t="s">
        <v>48</v>
      </c>
      <c r="N142" s="572" t="s">
        <v>1033</v>
      </c>
    </row>
    <row r="143" spans="1:14" ht="75" x14ac:dyDescent="0.25">
      <c r="A143" s="502" t="s">
        <v>356</v>
      </c>
      <c r="B143" s="502" t="s">
        <v>692</v>
      </c>
      <c r="C143" s="502" t="s">
        <v>387</v>
      </c>
      <c r="D143" s="568" t="s">
        <v>350</v>
      </c>
      <c r="E143" s="561"/>
      <c r="F143" s="569"/>
      <c r="G143" s="362" t="s">
        <v>1062</v>
      </c>
      <c r="H143" s="494">
        <v>4</v>
      </c>
      <c r="I143" s="494">
        <v>4</v>
      </c>
      <c r="J143" s="494">
        <f t="shared" si="2"/>
        <v>4</v>
      </c>
      <c r="K143" s="564" t="s">
        <v>50</v>
      </c>
      <c r="L143" s="495">
        <v>1</v>
      </c>
      <c r="M143" s="564" t="s">
        <v>48</v>
      </c>
      <c r="N143" s="572" t="s">
        <v>1063</v>
      </c>
    </row>
    <row r="144" spans="1:14" x14ac:dyDescent="0.25">
      <c r="A144" s="502" t="s">
        <v>356</v>
      </c>
      <c r="B144" s="502" t="s">
        <v>692</v>
      </c>
      <c r="C144" s="502" t="s">
        <v>387</v>
      </c>
      <c r="D144" s="502" t="s">
        <v>351</v>
      </c>
      <c r="E144" s="561"/>
      <c r="F144" s="562"/>
      <c r="G144" s="362" t="s">
        <v>1030</v>
      </c>
      <c r="H144" s="494">
        <v>4</v>
      </c>
      <c r="I144" s="494">
        <v>4</v>
      </c>
      <c r="J144" s="494">
        <f t="shared" si="2"/>
        <v>4</v>
      </c>
      <c r="K144" s="564" t="s">
        <v>50</v>
      </c>
      <c r="L144" s="571">
        <v>1</v>
      </c>
      <c r="M144" s="564" t="s">
        <v>48</v>
      </c>
      <c r="N144" s="566" t="s">
        <v>1031</v>
      </c>
    </row>
    <row r="145" spans="1:14" ht="50" x14ac:dyDescent="0.25">
      <c r="A145" s="502" t="s">
        <v>356</v>
      </c>
      <c r="B145" s="502" t="s">
        <v>692</v>
      </c>
      <c r="C145" s="502" t="s">
        <v>387</v>
      </c>
      <c r="D145" s="568" t="s">
        <v>352</v>
      </c>
      <c r="E145" s="561"/>
      <c r="F145" s="562"/>
      <c r="G145" s="152" t="s">
        <v>1049</v>
      </c>
      <c r="H145" s="494">
        <v>4</v>
      </c>
      <c r="I145" s="494">
        <v>4</v>
      </c>
      <c r="J145" s="494">
        <f t="shared" si="2"/>
        <v>4</v>
      </c>
      <c r="K145" s="564" t="s">
        <v>50</v>
      </c>
      <c r="L145" s="571">
        <v>1</v>
      </c>
      <c r="M145" s="564" t="s">
        <v>48</v>
      </c>
      <c r="N145" s="572" t="s">
        <v>1032</v>
      </c>
    </row>
    <row r="146" spans="1:14" ht="37.5" x14ac:dyDescent="0.25">
      <c r="A146" s="502" t="s">
        <v>356</v>
      </c>
      <c r="B146" s="502" t="s">
        <v>692</v>
      </c>
      <c r="C146" s="502" t="s">
        <v>387</v>
      </c>
      <c r="D146" s="502" t="s">
        <v>354</v>
      </c>
      <c r="E146" s="561"/>
      <c r="F146" s="562"/>
      <c r="G146" s="362" t="s">
        <v>1034</v>
      </c>
      <c r="H146" s="494">
        <v>6</v>
      </c>
      <c r="I146" s="494">
        <v>6</v>
      </c>
      <c r="J146" s="494">
        <f t="shared" si="2"/>
        <v>6</v>
      </c>
      <c r="K146" s="564" t="s">
        <v>50</v>
      </c>
      <c r="L146" s="571">
        <v>1</v>
      </c>
      <c r="M146" s="564" t="s">
        <v>48</v>
      </c>
      <c r="N146" s="572" t="s">
        <v>1035</v>
      </c>
    </row>
    <row r="147" spans="1:14" ht="87.5" x14ac:dyDescent="0.25">
      <c r="A147" s="502" t="s">
        <v>356</v>
      </c>
      <c r="B147" s="502" t="s">
        <v>692</v>
      </c>
      <c r="C147" s="502" t="s">
        <v>387</v>
      </c>
      <c r="D147" s="568" t="s">
        <v>356</v>
      </c>
      <c r="E147" s="561"/>
      <c r="F147" s="562"/>
      <c r="G147" s="152" t="s">
        <v>1036</v>
      </c>
      <c r="H147" s="494">
        <v>12</v>
      </c>
      <c r="I147" s="494">
        <v>12</v>
      </c>
      <c r="J147" s="494">
        <f t="shared" si="2"/>
        <v>12</v>
      </c>
      <c r="K147" s="564" t="s">
        <v>50</v>
      </c>
      <c r="L147" s="571">
        <v>1</v>
      </c>
      <c r="M147" s="564" t="s">
        <v>48</v>
      </c>
      <c r="N147" s="572" t="s">
        <v>1037</v>
      </c>
    </row>
    <row r="148" spans="1:14" ht="37.5" x14ac:dyDescent="0.25">
      <c r="A148" s="502" t="s">
        <v>356</v>
      </c>
      <c r="B148" s="502" t="s">
        <v>692</v>
      </c>
      <c r="C148" s="502" t="s">
        <v>387</v>
      </c>
      <c r="D148" s="502" t="s">
        <v>359</v>
      </c>
      <c r="E148" s="561"/>
      <c r="F148" s="562"/>
      <c r="G148" s="152" t="s">
        <v>1038</v>
      </c>
      <c r="H148" s="494">
        <v>6</v>
      </c>
      <c r="I148" s="494">
        <v>6</v>
      </c>
      <c r="J148" s="494">
        <f t="shared" si="2"/>
        <v>6</v>
      </c>
      <c r="K148" s="564" t="s">
        <v>50</v>
      </c>
      <c r="L148" s="571">
        <v>1</v>
      </c>
      <c r="M148" s="564" t="s">
        <v>48</v>
      </c>
      <c r="N148" s="572" t="s">
        <v>1039</v>
      </c>
    </row>
    <row r="149" spans="1:14" ht="25.5" customHeight="1" x14ac:dyDescent="0.25">
      <c r="A149" s="502" t="s">
        <v>356</v>
      </c>
      <c r="B149" s="502" t="s">
        <v>692</v>
      </c>
      <c r="C149" s="502" t="s">
        <v>387</v>
      </c>
      <c r="D149" s="502" t="s">
        <v>360</v>
      </c>
      <c r="E149" s="561"/>
      <c r="F149" s="562"/>
      <c r="G149" s="362" t="s">
        <v>1040</v>
      </c>
      <c r="H149" s="494">
        <v>200</v>
      </c>
      <c r="I149" s="494">
        <v>200</v>
      </c>
      <c r="J149" s="494">
        <f t="shared" si="2"/>
        <v>200</v>
      </c>
      <c r="K149" s="564" t="s">
        <v>49</v>
      </c>
      <c r="L149" s="571">
        <v>1</v>
      </c>
      <c r="M149" s="564" t="s">
        <v>48</v>
      </c>
      <c r="N149" s="573" t="s">
        <v>1046</v>
      </c>
    </row>
    <row r="150" spans="1:14" ht="25" x14ac:dyDescent="0.25">
      <c r="A150" s="502" t="s">
        <v>356</v>
      </c>
      <c r="B150" s="502" t="s">
        <v>692</v>
      </c>
      <c r="C150" s="502" t="s">
        <v>387</v>
      </c>
      <c r="D150" s="568" t="s">
        <v>361</v>
      </c>
      <c r="E150" s="561"/>
      <c r="F150" s="562"/>
      <c r="G150" s="362" t="s">
        <v>1041</v>
      </c>
      <c r="H150" s="494">
        <v>200</v>
      </c>
      <c r="I150" s="494">
        <v>200</v>
      </c>
      <c r="J150" s="494">
        <f t="shared" si="2"/>
        <v>200</v>
      </c>
      <c r="K150" s="564" t="s">
        <v>49</v>
      </c>
      <c r="L150" s="571">
        <v>1</v>
      </c>
      <c r="M150" s="564" t="s">
        <v>48</v>
      </c>
      <c r="N150" s="573" t="s">
        <v>1046</v>
      </c>
    </row>
    <row r="151" spans="1:14" ht="25" x14ac:dyDescent="0.25">
      <c r="A151" s="502" t="s">
        <v>356</v>
      </c>
      <c r="B151" s="502" t="s">
        <v>692</v>
      </c>
      <c r="C151" s="502" t="s">
        <v>387</v>
      </c>
      <c r="D151" s="502" t="s">
        <v>362</v>
      </c>
      <c r="E151" s="561"/>
      <c r="F151" s="562"/>
      <c r="G151" s="362" t="s">
        <v>1042</v>
      </c>
      <c r="H151" s="494">
        <v>200</v>
      </c>
      <c r="I151" s="494">
        <v>200</v>
      </c>
      <c r="J151" s="494">
        <f t="shared" si="2"/>
        <v>200</v>
      </c>
      <c r="K151" s="564" t="s">
        <v>49</v>
      </c>
      <c r="L151" s="571">
        <v>1</v>
      </c>
      <c r="M151" s="564" t="s">
        <v>48</v>
      </c>
      <c r="N151" s="573" t="s">
        <v>1046</v>
      </c>
    </row>
    <row r="152" spans="1:14" ht="25" x14ac:dyDescent="0.25">
      <c r="A152" s="502" t="s">
        <v>356</v>
      </c>
      <c r="B152" s="502" t="s">
        <v>692</v>
      </c>
      <c r="C152" s="502" t="s">
        <v>387</v>
      </c>
      <c r="D152" s="568" t="s">
        <v>363</v>
      </c>
      <c r="E152" s="561"/>
      <c r="F152" s="562"/>
      <c r="G152" s="362" t="s">
        <v>1043</v>
      </c>
      <c r="H152" s="494">
        <v>200</v>
      </c>
      <c r="I152" s="494">
        <v>200</v>
      </c>
      <c r="J152" s="494">
        <f t="shared" si="2"/>
        <v>200</v>
      </c>
      <c r="K152" s="564" t="s">
        <v>49</v>
      </c>
      <c r="L152" s="571">
        <v>1</v>
      </c>
      <c r="M152" s="564" t="s">
        <v>48</v>
      </c>
      <c r="N152" s="573" t="s">
        <v>1046</v>
      </c>
    </row>
    <row r="153" spans="1:14" ht="25" x14ac:dyDescent="0.25">
      <c r="A153" s="502" t="s">
        <v>356</v>
      </c>
      <c r="B153" s="502" t="s">
        <v>692</v>
      </c>
      <c r="C153" s="502" t="s">
        <v>387</v>
      </c>
      <c r="D153" s="568" t="s">
        <v>692</v>
      </c>
      <c r="E153" s="561"/>
      <c r="F153" s="562"/>
      <c r="G153" s="152" t="s">
        <v>1045</v>
      </c>
      <c r="H153" s="494">
        <v>200</v>
      </c>
      <c r="I153" s="494">
        <v>200</v>
      </c>
      <c r="J153" s="494">
        <f t="shared" si="2"/>
        <v>200</v>
      </c>
      <c r="K153" s="564" t="s">
        <v>49</v>
      </c>
      <c r="L153" s="571">
        <v>1</v>
      </c>
      <c r="M153" s="564" t="s">
        <v>48</v>
      </c>
      <c r="N153" s="572" t="s">
        <v>1048</v>
      </c>
    </row>
    <row r="154" spans="1:14" ht="37.5" x14ac:dyDescent="0.25">
      <c r="A154" s="502"/>
      <c r="B154" s="502"/>
      <c r="C154" s="502"/>
      <c r="D154" s="568"/>
      <c r="E154" s="561"/>
      <c r="F154" s="562"/>
      <c r="G154" s="362" t="s">
        <v>1044</v>
      </c>
      <c r="H154" s="574"/>
      <c r="I154" s="574"/>
      <c r="J154" s="574"/>
      <c r="K154" s="575"/>
      <c r="L154" s="576"/>
      <c r="M154" s="575"/>
      <c r="N154" s="572" t="s">
        <v>1047</v>
      </c>
    </row>
    <row r="155" spans="1:14" x14ac:dyDescent="0.25">
      <c r="A155" s="452" t="s">
        <v>356</v>
      </c>
      <c r="B155" s="452" t="s">
        <v>692</v>
      </c>
      <c r="C155" s="567" t="s">
        <v>350</v>
      </c>
      <c r="D155" s="561"/>
      <c r="E155" s="561"/>
      <c r="F155" s="562"/>
      <c r="G155" s="563" t="s">
        <v>760</v>
      </c>
      <c r="H155" s="494"/>
      <c r="I155" s="494"/>
      <c r="J155" s="494"/>
      <c r="K155" s="564"/>
      <c r="L155" s="486"/>
      <c r="M155" s="564"/>
      <c r="N155" s="572"/>
    </row>
    <row r="156" spans="1:14" ht="50" x14ac:dyDescent="0.25">
      <c r="A156" s="502" t="s">
        <v>356</v>
      </c>
      <c r="B156" s="502" t="s">
        <v>692</v>
      </c>
      <c r="C156" s="502" t="s">
        <v>350</v>
      </c>
      <c r="D156" s="502" t="s">
        <v>387</v>
      </c>
      <c r="E156" s="561"/>
      <c r="F156" s="562"/>
      <c r="G156" s="362" t="s">
        <v>1065</v>
      </c>
      <c r="H156" s="574"/>
      <c r="I156" s="574"/>
      <c r="J156" s="574"/>
      <c r="K156" s="575"/>
      <c r="L156" s="576"/>
      <c r="M156" s="575"/>
      <c r="N156" s="572" t="s">
        <v>1050</v>
      </c>
    </row>
    <row r="157" spans="1:14" x14ac:dyDescent="0.25">
      <c r="A157" s="452" t="s">
        <v>356</v>
      </c>
      <c r="B157" s="452" t="s">
        <v>692</v>
      </c>
      <c r="C157" s="567" t="s">
        <v>351</v>
      </c>
      <c r="D157" s="561"/>
      <c r="E157" s="561"/>
      <c r="F157" s="562"/>
      <c r="G157" s="563" t="s">
        <v>1051</v>
      </c>
      <c r="H157" s="494"/>
      <c r="I157" s="494"/>
      <c r="J157" s="494"/>
      <c r="K157" s="564"/>
      <c r="L157" s="486"/>
      <c r="M157" s="564"/>
      <c r="N157" s="572"/>
    </row>
    <row r="158" spans="1:14" ht="25" x14ac:dyDescent="0.25">
      <c r="A158" s="502" t="s">
        <v>356</v>
      </c>
      <c r="B158" s="502" t="s">
        <v>692</v>
      </c>
      <c r="C158" s="502" t="s">
        <v>351</v>
      </c>
      <c r="D158" s="502" t="s">
        <v>387</v>
      </c>
      <c r="E158" s="561"/>
      <c r="F158" s="562"/>
      <c r="G158" s="362" t="s">
        <v>1052</v>
      </c>
      <c r="H158" s="574"/>
      <c r="I158" s="574"/>
      <c r="J158" s="574"/>
      <c r="K158" s="575"/>
      <c r="L158" s="576"/>
      <c r="M158" s="575"/>
      <c r="N158" s="572" t="s">
        <v>1064</v>
      </c>
    </row>
    <row r="159" spans="1:14" ht="25" x14ac:dyDescent="0.25">
      <c r="A159" s="502" t="s">
        <v>356</v>
      </c>
      <c r="B159" s="502" t="s">
        <v>692</v>
      </c>
      <c r="C159" s="502" t="s">
        <v>351</v>
      </c>
      <c r="D159" s="502" t="s">
        <v>350</v>
      </c>
      <c r="E159" s="561"/>
      <c r="F159" s="562"/>
      <c r="G159" s="362" t="s">
        <v>1053</v>
      </c>
      <c r="H159" s="574"/>
      <c r="I159" s="574"/>
      <c r="J159" s="574"/>
      <c r="K159" s="575"/>
      <c r="L159" s="576"/>
      <c r="M159" s="575"/>
      <c r="N159" s="572" t="s">
        <v>1064</v>
      </c>
    </row>
    <row r="160" spans="1:14" s="20" customFormat="1" x14ac:dyDescent="0.25">
      <c r="A160" s="158"/>
      <c r="B160" s="158"/>
      <c r="C160" s="158"/>
      <c r="D160" s="158"/>
      <c r="E160" s="159"/>
      <c r="F160" s="160"/>
      <c r="G160" s="161"/>
      <c r="H160" s="162"/>
      <c r="I160" s="163"/>
      <c r="J160" s="163"/>
      <c r="K160" s="163"/>
      <c r="L160" s="164"/>
      <c r="M160" s="165"/>
      <c r="N160" s="166"/>
    </row>
    <row r="161" spans="1:14" ht="22.5" customHeight="1" x14ac:dyDescent="0.25">
      <c r="A161" s="452" t="s">
        <v>356</v>
      </c>
      <c r="B161" s="452" t="s">
        <v>693</v>
      </c>
      <c r="C161" s="560"/>
      <c r="D161" s="561"/>
      <c r="E161" s="561"/>
      <c r="F161" s="562"/>
      <c r="G161" s="563" t="s">
        <v>1273</v>
      </c>
      <c r="H161" s="494"/>
      <c r="I161" s="494"/>
      <c r="J161" s="494"/>
      <c r="K161" s="564"/>
      <c r="L161" s="565"/>
      <c r="M161" s="564"/>
      <c r="N161" s="566"/>
    </row>
    <row r="162" spans="1:14" ht="117" customHeight="1" x14ac:dyDescent="0.25">
      <c r="A162" s="452" t="s">
        <v>356</v>
      </c>
      <c r="B162" s="452" t="s">
        <v>693</v>
      </c>
      <c r="C162" s="452" t="s">
        <v>387</v>
      </c>
      <c r="D162" s="561"/>
      <c r="E162" s="561"/>
      <c r="F162" s="562"/>
      <c r="G162" s="577" t="s">
        <v>1181</v>
      </c>
      <c r="H162" s="578"/>
      <c r="I162" s="578"/>
      <c r="J162" s="578"/>
      <c r="K162" s="579"/>
      <c r="L162" s="580"/>
      <c r="M162" s="579"/>
      <c r="N162" s="581" t="s">
        <v>1274</v>
      </c>
    </row>
    <row r="163" spans="1:14" ht="75" x14ac:dyDescent="0.25">
      <c r="A163" s="502" t="s">
        <v>356</v>
      </c>
      <c r="B163" s="502" t="s">
        <v>693</v>
      </c>
      <c r="C163" s="502" t="s">
        <v>387</v>
      </c>
      <c r="D163" s="502" t="s">
        <v>387</v>
      </c>
      <c r="E163" s="561"/>
      <c r="F163" s="562"/>
      <c r="G163" s="582" t="s">
        <v>1182</v>
      </c>
      <c r="H163" s="196">
        <v>1</v>
      </c>
      <c r="I163" s="196">
        <v>1</v>
      </c>
      <c r="J163" s="196">
        <f>(H163+I163)/2</f>
        <v>1</v>
      </c>
      <c r="K163" s="227" t="s">
        <v>50</v>
      </c>
      <c r="L163" s="200">
        <v>2.5</v>
      </c>
      <c r="M163" s="227" t="s">
        <v>48</v>
      </c>
      <c r="N163" s="195" t="s">
        <v>1183</v>
      </c>
    </row>
    <row r="164" spans="1:14" ht="75" x14ac:dyDescent="0.25">
      <c r="A164" s="502" t="s">
        <v>356</v>
      </c>
      <c r="B164" s="502" t="s">
        <v>693</v>
      </c>
      <c r="C164" s="502" t="s">
        <v>387</v>
      </c>
      <c r="D164" s="502" t="s">
        <v>350</v>
      </c>
      <c r="E164" s="561"/>
      <c r="F164" s="562"/>
      <c r="G164" s="582" t="s">
        <v>1184</v>
      </c>
      <c r="H164" s="196">
        <v>1</v>
      </c>
      <c r="I164" s="196">
        <v>1</v>
      </c>
      <c r="J164" s="196">
        <f>(H164+I164)/2</f>
        <v>1</v>
      </c>
      <c r="K164" s="227" t="s">
        <v>50</v>
      </c>
      <c r="L164" s="200">
        <v>3</v>
      </c>
      <c r="M164" s="227" t="s">
        <v>48</v>
      </c>
      <c r="N164" s="195" t="s">
        <v>1183</v>
      </c>
    </row>
    <row r="165" spans="1:14" ht="37.5" x14ac:dyDescent="0.25">
      <c r="A165" s="502" t="s">
        <v>356</v>
      </c>
      <c r="B165" s="502" t="s">
        <v>693</v>
      </c>
      <c r="C165" s="502" t="s">
        <v>387</v>
      </c>
      <c r="D165" s="502" t="s">
        <v>351</v>
      </c>
      <c r="E165" s="561"/>
      <c r="F165" s="562"/>
      <c r="G165" s="582" t="s">
        <v>1185</v>
      </c>
      <c r="H165" s="196">
        <v>1</v>
      </c>
      <c r="I165" s="196">
        <v>1</v>
      </c>
      <c r="J165" s="196">
        <f>(H165+I165)/2</f>
        <v>1</v>
      </c>
      <c r="K165" s="227" t="s">
        <v>50</v>
      </c>
      <c r="L165" s="200">
        <v>3</v>
      </c>
      <c r="M165" s="227" t="s">
        <v>48</v>
      </c>
      <c r="N165" s="195" t="s">
        <v>1298</v>
      </c>
    </row>
    <row r="166" spans="1:14" ht="37.5" x14ac:dyDescent="0.25">
      <c r="A166" s="502" t="s">
        <v>356</v>
      </c>
      <c r="B166" s="502" t="s">
        <v>693</v>
      </c>
      <c r="C166" s="502" t="s">
        <v>387</v>
      </c>
      <c r="D166" s="502" t="s">
        <v>352</v>
      </c>
      <c r="E166" s="561"/>
      <c r="F166" s="562"/>
      <c r="G166" s="581" t="s">
        <v>1186</v>
      </c>
      <c r="H166" s="196">
        <v>1</v>
      </c>
      <c r="I166" s="196">
        <v>1</v>
      </c>
      <c r="J166" s="196">
        <f>(H166+I166)/2</f>
        <v>1</v>
      </c>
      <c r="K166" s="227" t="s">
        <v>50</v>
      </c>
      <c r="L166" s="200">
        <v>4</v>
      </c>
      <c r="M166" s="227" t="s">
        <v>48</v>
      </c>
      <c r="N166" s="195" t="s">
        <v>1298</v>
      </c>
    </row>
    <row r="167" spans="1:14" ht="37.5" x14ac:dyDescent="0.25">
      <c r="A167" s="502" t="s">
        <v>356</v>
      </c>
      <c r="B167" s="502" t="s">
        <v>693</v>
      </c>
      <c r="C167" s="502" t="s">
        <v>387</v>
      </c>
      <c r="D167" s="502" t="s">
        <v>354</v>
      </c>
      <c r="E167" s="561"/>
      <c r="F167" s="562"/>
      <c r="G167" s="225" t="s">
        <v>1187</v>
      </c>
      <c r="H167" s="196">
        <v>1</v>
      </c>
      <c r="I167" s="196">
        <v>1</v>
      </c>
      <c r="J167" s="196">
        <f>(H167+I167)/2</f>
        <v>1</v>
      </c>
      <c r="K167" s="227" t="s">
        <v>50</v>
      </c>
      <c r="L167" s="352">
        <v>4.5</v>
      </c>
      <c r="M167" s="227" t="s">
        <v>48</v>
      </c>
      <c r="N167" s="195" t="s">
        <v>1298</v>
      </c>
    </row>
    <row r="168" spans="1:14" ht="100" x14ac:dyDescent="0.25">
      <c r="A168" s="452" t="s">
        <v>356</v>
      </c>
      <c r="B168" s="452" t="s">
        <v>693</v>
      </c>
      <c r="C168" s="452" t="s">
        <v>350</v>
      </c>
      <c r="D168" s="561"/>
      <c r="E168" s="561"/>
      <c r="F168" s="562"/>
      <c r="G168" s="583" t="s">
        <v>1188</v>
      </c>
      <c r="H168" s="578"/>
      <c r="I168" s="578"/>
      <c r="J168" s="578"/>
      <c r="K168" s="579"/>
      <c r="L168" s="584"/>
      <c r="M168" s="579"/>
      <c r="N168" s="109" t="s">
        <v>1189</v>
      </c>
    </row>
    <row r="169" spans="1:14" ht="25" x14ac:dyDescent="0.25">
      <c r="A169" s="502" t="s">
        <v>356</v>
      </c>
      <c r="B169" s="502" t="s">
        <v>693</v>
      </c>
      <c r="C169" s="502" t="s">
        <v>350</v>
      </c>
      <c r="D169" s="502" t="s">
        <v>387</v>
      </c>
      <c r="E169" s="561"/>
      <c r="F169" s="562"/>
      <c r="G169" s="581" t="s">
        <v>1190</v>
      </c>
      <c r="H169" s="196">
        <v>150</v>
      </c>
      <c r="I169" s="196">
        <v>150</v>
      </c>
      <c r="J169" s="196">
        <f>(H169+I169)/2</f>
        <v>150</v>
      </c>
      <c r="K169" s="227" t="s">
        <v>49</v>
      </c>
      <c r="L169" s="352">
        <v>1</v>
      </c>
      <c r="M169" s="227" t="s">
        <v>48</v>
      </c>
      <c r="N169" s="581" t="s">
        <v>1299</v>
      </c>
    </row>
    <row r="170" spans="1:14" ht="62.5" x14ac:dyDescent="0.25">
      <c r="A170" s="452" t="s">
        <v>356</v>
      </c>
      <c r="B170" s="452" t="s">
        <v>693</v>
      </c>
      <c r="C170" s="452" t="s">
        <v>351</v>
      </c>
      <c r="D170" s="561"/>
      <c r="E170" s="561"/>
      <c r="F170" s="562"/>
      <c r="G170" s="109" t="s">
        <v>1191</v>
      </c>
      <c r="H170" s="196"/>
      <c r="I170" s="196"/>
      <c r="J170" s="196"/>
      <c r="K170" s="227"/>
      <c r="L170" s="352"/>
      <c r="M170" s="227"/>
      <c r="N170" s="109" t="s">
        <v>1192</v>
      </c>
    </row>
    <row r="171" spans="1:14" ht="25" x14ac:dyDescent="0.25">
      <c r="A171" s="502" t="s">
        <v>356</v>
      </c>
      <c r="B171" s="502" t="s">
        <v>693</v>
      </c>
      <c r="C171" s="502" t="s">
        <v>351</v>
      </c>
      <c r="D171" s="502" t="s">
        <v>387</v>
      </c>
      <c r="E171" s="561"/>
      <c r="F171" s="562"/>
      <c r="G171" s="581" t="s">
        <v>1193</v>
      </c>
      <c r="H171" s="196">
        <v>1</v>
      </c>
      <c r="I171" s="196">
        <v>1</v>
      </c>
      <c r="J171" s="196">
        <f>(H171+I171)/2</f>
        <v>1</v>
      </c>
      <c r="K171" s="227" t="s">
        <v>50</v>
      </c>
      <c r="L171" s="352">
        <v>3</v>
      </c>
      <c r="M171" s="227" t="s">
        <v>48</v>
      </c>
      <c r="N171" s="152" t="s">
        <v>1194</v>
      </c>
    </row>
    <row r="172" spans="1:14" ht="25" x14ac:dyDescent="0.25">
      <c r="A172" s="502" t="s">
        <v>356</v>
      </c>
      <c r="B172" s="502" t="s">
        <v>693</v>
      </c>
      <c r="C172" s="502" t="s">
        <v>351</v>
      </c>
      <c r="D172" s="502" t="s">
        <v>350</v>
      </c>
      <c r="E172" s="561"/>
      <c r="F172" s="562"/>
      <c r="G172" s="585" t="s">
        <v>1195</v>
      </c>
      <c r="H172" s="586">
        <v>1</v>
      </c>
      <c r="I172" s="586">
        <v>1</v>
      </c>
      <c r="J172" s="586">
        <v>1</v>
      </c>
      <c r="K172" s="587" t="s">
        <v>50</v>
      </c>
      <c r="L172" s="352">
        <v>4</v>
      </c>
      <c r="M172" s="587" t="s">
        <v>48</v>
      </c>
      <c r="N172" s="152" t="s">
        <v>1196</v>
      </c>
    </row>
    <row r="173" spans="1:14" ht="25" x14ac:dyDescent="0.25">
      <c r="A173" s="502" t="s">
        <v>356</v>
      </c>
      <c r="B173" s="502" t="s">
        <v>693</v>
      </c>
      <c r="C173" s="502" t="s">
        <v>351</v>
      </c>
      <c r="D173" s="502" t="s">
        <v>351</v>
      </c>
      <c r="E173" s="561"/>
      <c r="F173" s="562"/>
      <c r="G173" s="585" t="s">
        <v>1197</v>
      </c>
      <c r="H173" s="586">
        <v>1</v>
      </c>
      <c r="I173" s="586">
        <v>1</v>
      </c>
      <c r="J173" s="586">
        <v>1</v>
      </c>
      <c r="K173" s="587" t="s">
        <v>50</v>
      </c>
      <c r="L173" s="352">
        <v>2.5</v>
      </c>
      <c r="M173" s="587" t="s">
        <v>48</v>
      </c>
      <c r="N173" s="152" t="s">
        <v>1198</v>
      </c>
    </row>
    <row r="174" spans="1:14" ht="62.5" x14ac:dyDescent="0.25">
      <c r="A174" s="502" t="s">
        <v>356</v>
      </c>
      <c r="B174" s="502" t="s">
        <v>693</v>
      </c>
      <c r="C174" s="502" t="s">
        <v>351</v>
      </c>
      <c r="D174" s="502" t="s">
        <v>352</v>
      </c>
      <c r="E174" s="561"/>
      <c r="F174" s="562"/>
      <c r="G174" s="152" t="s">
        <v>1199</v>
      </c>
      <c r="H174" s="586">
        <v>1</v>
      </c>
      <c r="I174" s="586">
        <v>1</v>
      </c>
      <c r="J174" s="586">
        <v>1</v>
      </c>
      <c r="K174" s="587" t="s">
        <v>50</v>
      </c>
      <c r="L174" s="352">
        <v>3</v>
      </c>
      <c r="M174" s="587" t="s">
        <v>48</v>
      </c>
      <c r="N174" s="152" t="s">
        <v>1200</v>
      </c>
    </row>
    <row r="175" spans="1:14" ht="50" x14ac:dyDescent="0.25">
      <c r="A175" s="452" t="s">
        <v>356</v>
      </c>
      <c r="B175" s="452" t="s">
        <v>693</v>
      </c>
      <c r="C175" s="452" t="s">
        <v>352</v>
      </c>
      <c r="D175" s="561"/>
      <c r="E175" s="561"/>
      <c r="F175" s="562"/>
      <c r="G175" s="588" t="s">
        <v>1201</v>
      </c>
      <c r="H175" s="586"/>
      <c r="I175" s="586"/>
      <c r="J175" s="586"/>
      <c r="K175" s="587"/>
      <c r="L175" s="352"/>
      <c r="M175" s="587"/>
      <c r="N175" s="588" t="s">
        <v>1202</v>
      </c>
    </row>
    <row r="176" spans="1:14" ht="25" x14ac:dyDescent="0.25">
      <c r="A176" s="502" t="s">
        <v>356</v>
      </c>
      <c r="B176" s="502" t="s">
        <v>693</v>
      </c>
      <c r="C176" s="502" t="s">
        <v>352</v>
      </c>
      <c r="D176" s="502" t="s">
        <v>387</v>
      </c>
      <c r="E176" s="561"/>
      <c r="F176" s="562"/>
      <c r="G176" s="152" t="s">
        <v>1203</v>
      </c>
      <c r="H176" s="586">
        <v>1</v>
      </c>
      <c r="I176" s="586">
        <v>1</v>
      </c>
      <c r="J176" s="586">
        <v>1</v>
      </c>
      <c r="K176" s="587" t="s">
        <v>50</v>
      </c>
      <c r="L176" s="352">
        <v>1</v>
      </c>
      <c r="M176" s="587" t="s">
        <v>48</v>
      </c>
      <c r="N176" s="152" t="s">
        <v>1204</v>
      </c>
    </row>
    <row r="177" spans="1:14" ht="25" x14ac:dyDescent="0.25">
      <c r="A177" s="502" t="s">
        <v>356</v>
      </c>
      <c r="B177" s="502" t="s">
        <v>693</v>
      </c>
      <c r="C177" s="502" t="s">
        <v>352</v>
      </c>
      <c r="D177" s="502" t="s">
        <v>350</v>
      </c>
      <c r="E177" s="561"/>
      <c r="F177" s="562"/>
      <c r="G177" s="152" t="s">
        <v>1205</v>
      </c>
      <c r="H177" s="586">
        <v>1</v>
      </c>
      <c r="I177" s="586">
        <v>1</v>
      </c>
      <c r="J177" s="586">
        <v>1</v>
      </c>
      <c r="K177" s="587" t="s">
        <v>50</v>
      </c>
      <c r="L177" s="352">
        <v>1</v>
      </c>
      <c r="M177" s="587" t="s">
        <v>48</v>
      </c>
      <c r="N177" s="152" t="s">
        <v>1206</v>
      </c>
    </row>
    <row r="178" spans="1:14" ht="62.5" x14ac:dyDescent="0.25">
      <c r="A178" s="502" t="s">
        <v>356</v>
      </c>
      <c r="B178" s="502" t="s">
        <v>693</v>
      </c>
      <c r="C178" s="502" t="s">
        <v>352</v>
      </c>
      <c r="D178" s="502" t="s">
        <v>351</v>
      </c>
      <c r="E178" s="561"/>
      <c r="F178" s="562"/>
      <c r="G178" s="152" t="s">
        <v>1207</v>
      </c>
      <c r="H178" s="586">
        <v>1</v>
      </c>
      <c r="I178" s="586">
        <v>1</v>
      </c>
      <c r="J178" s="586">
        <v>1</v>
      </c>
      <c r="K178" s="587" t="s">
        <v>50</v>
      </c>
      <c r="L178" s="352">
        <v>2</v>
      </c>
      <c r="M178" s="587" t="s">
        <v>48</v>
      </c>
      <c r="N178" s="152" t="s">
        <v>1208</v>
      </c>
    </row>
    <row r="179" spans="1:14" ht="50" x14ac:dyDescent="0.25">
      <c r="A179" s="452" t="s">
        <v>356</v>
      </c>
      <c r="B179" s="452" t="s">
        <v>693</v>
      </c>
      <c r="C179" s="452" t="s">
        <v>354</v>
      </c>
      <c r="D179" s="561"/>
      <c r="E179" s="561"/>
      <c r="F179" s="562"/>
      <c r="G179" s="588" t="s">
        <v>1209</v>
      </c>
      <c r="H179" s="589"/>
      <c r="I179" s="589"/>
      <c r="J179" s="589"/>
      <c r="K179" s="587"/>
      <c r="L179" s="352"/>
      <c r="M179" s="587"/>
      <c r="N179" s="588" t="s">
        <v>1202</v>
      </c>
    </row>
    <row r="180" spans="1:14" ht="37.5" x14ac:dyDescent="0.25">
      <c r="A180" s="502" t="s">
        <v>356</v>
      </c>
      <c r="B180" s="502" t="s">
        <v>693</v>
      </c>
      <c r="C180" s="502" t="s">
        <v>354</v>
      </c>
      <c r="D180" s="502" t="s">
        <v>387</v>
      </c>
      <c r="E180" s="561"/>
      <c r="F180" s="562"/>
      <c r="G180" s="152" t="s">
        <v>1210</v>
      </c>
      <c r="H180" s="586">
        <v>1</v>
      </c>
      <c r="I180" s="586">
        <v>1</v>
      </c>
      <c r="J180" s="586">
        <v>1</v>
      </c>
      <c r="K180" s="587" t="s">
        <v>50</v>
      </c>
      <c r="L180" s="352">
        <v>0.5</v>
      </c>
      <c r="M180" s="587" t="s">
        <v>48</v>
      </c>
      <c r="N180" s="152" t="s">
        <v>1211</v>
      </c>
    </row>
    <row r="181" spans="1:14" ht="25" x14ac:dyDescent="0.25">
      <c r="A181" s="502" t="s">
        <v>356</v>
      </c>
      <c r="B181" s="502" t="s">
        <v>693</v>
      </c>
      <c r="C181" s="502" t="s">
        <v>354</v>
      </c>
      <c r="D181" s="502" t="s">
        <v>350</v>
      </c>
      <c r="E181" s="561"/>
      <c r="F181" s="562"/>
      <c r="G181" s="152" t="s">
        <v>1212</v>
      </c>
      <c r="H181" s="586">
        <v>1</v>
      </c>
      <c r="I181" s="586">
        <v>1</v>
      </c>
      <c r="J181" s="586">
        <v>1</v>
      </c>
      <c r="K181" s="587" t="s">
        <v>50</v>
      </c>
      <c r="L181" s="352">
        <v>0.5</v>
      </c>
      <c r="M181" s="587" t="s">
        <v>48</v>
      </c>
      <c r="N181" s="152" t="s">
        <v>1213</v>
      </c>
    </row>
    <row r="182" spans="1:14" ht="50" x14ac:dyDescent="0.25">
      <c r="A182" s="452" t="s">
        <v>356</v>
      </c>
      <c r="B182" s="452" t="s">
        <v>693</v>
      </c>
      <c r="C182" s="452" t="s">
        <v>356</v>
      </c>
      <c r="D182" s="561"/>
      <c r="E182" s="561"/>
      <c r="F182" s="562"/>
      <c r="G182" s="588" t="s">
        <v>1214</v>
      </c>
      <c r="H182" s="586"/>
      <c r="I182" s="586"/>
      <c r="J182" s="586"/>
      <c r="K182" s="587"/>
      <c r="L182" s="352"/>
      <c r="M182" s="587"/>
      <c r="N182" s="588" t="s">
        <v>1202</v>
      </c>
    </row>
    <row r="183" spans="1:14" ht="25" x14ac:dyDescent="0.25">
      <c r="A183" s="502" t="s">
        <v>356</v>
      </c>
      <c r="B183" s="502" t="s">
        <v>693</v>
      </c>
      <c r="C183" s="502" t="s">
        <v>356</v>
      </c>
      <c r="D183" s="502" t="s">
        <v>387</v>
      </c>
      <c r="E183" s="561"/>
      <c r="F183" s="562"/>
      <c r="G183" s="152" t="s">
        <v>1215</v>
      </c>
      <c r="H183" s="586">
        <v>1</v>
      </c>
      <c r="I183" s="586">
        <v>1</v>
      </c>
      <c r="J183" s="586">
        <v>1</v>
      </c>
      <c r="K183" s="587" t="s">
        <v>50</v>
      </c>
      <c r="L183" s="352">
        <v>0.5</v>
      </c>
      <c r="M183" s="587" t="s">
        <v>48</v>
      </c>
      <c r="N183" s="152" t="s">
        <v>1216</v>
      </c>
    </row>
    <row r="184" spans="1:14" ht="37.5" x14ac:dyDescent="0.25">
      <c r="A184" s="502" t="s">
        <v>356</v>
      </c>
      <c r="B184" s="502" t="s">
        <v>693</v>
      </c>
      <c r="C184" s="502" t="s">
        <v>356</v>
      </c>
      <c r="D184" s="502" t="s">
        <v>350</v>
      </c>
      <c r="E184" s="561"/>
      <c r="F184" s="562"/>
      <c r="G184" s="152" t="s">
        <v>1217</v>
      </c>
      <c r="H184" s="586">
        <v>1</v>
      </c>
      <c r="I184" s="586">
        <v>1</v>
      </c>
      <c r="J184" s="586">
        <v>1</v>
      </c>
      <c r="K184" s="587" t="s">
        <v>50</v>
      </c>
      <c r="L184" s="352">
        <v>4</v>
      </c>
      <c r="M184" s="587" t="s">
        <v>48</v>
      </c>
      <c r="N184" s="152" t="s">
        <v>1218</v>
      </c>
    </row>
    <row r="185" spans="1:14" ht="50" x14ac:dyDescent="0.25">
      <c r="A185" s="452" t="s">
        <v>356</v>
      </c>
      <c r="B185" s="452" t="s">
        <v>693</v>
      </c>
      <c r="C185" s="452" t="s">
        <v>359</v>
      </c>
      <c r="D185" s="561"/>
      <c r="E185" s="561"/>
      <c r="F185" s="562"/>
      <c r="G185" s="588" t="s">
        <v>1219</v>
      </c>
      <c r="H185" s="586"/>
      <c r="I185" s="586"/>
      <c r="J185" s="586"/>
      <c r="K185" s="587"/>
      <c r="L185" s="352"/>
      <c r="M185" s="587"/>
      <c r="N185" s="588" t="s">
        <v>1202</v>
      </c>
    </row>
    <row r="186" spans="1:14" ht="62.5" x14ac:dyDescent="0.25">
      <c r="A186" s="502" t="s">
        <v>356</v>
      </c>
      <c r="B186" s="502" t="s">
        <v>693</v>
      </c>
      <c r="C186" s="502" t="s">
        <v>359</v>
      </c>
      <c r="D186" s="502" t="s">
        <v>387</v>
      </c>
      <c r="E186" s="561"/>
      <c r="F186" s="562"/>
      <c r="G186" s="152" t="s">
        <v>1220</v>
      </c>
      <c r="H186" s="586">
        <v>1</v>
      </c>
      <c r="I186" s="586">
        <v>1</v>
      </c>
      <c r="J186" s="586">
        <v>1</v>
      </c>
      <c r="K186" s="587" t="s">
        <v>50</v>
      </c>
      <c r="L186" s="352">
        <v>1.5</v>
      </c>
      <c r="M186" s="587" t="s">
        <v>48</v>
      </c>
      <c r="N186" s="152" t="s">
        <v>1221</v>
      </c>
    </row>
    <row r="187" spans="1:14" ht="62.5" x14ac:dyDescent="0.25">
      <c r="A187" s="502" t="s">
        <v>356</v>
      </c>
      <c r="B187" s="502" t="s">
        <v>693</v>
      </c>
      <c r="C187" s="502" t="s">
        <v>359</v>
      </c>
      <c r="D187" s="502" t="s">
        <v>350</v>
      </c>
      <c r="E187" s="561"/>
      <c r="F187" s="562"/>
      <c r="G187" s="152" t="s">
        <v>1222</v>
      </c>
      <c r="H187" s="586">
        <v>1</v>
      </c>
      <c r="I187" s="586">
        <v>1</v>
      </c>
      <c r="J187" s="586">
        <v>1</v>
      </c>
      <c r="K187" s="587" t="s">
        <v>50</v>
      </c>
      <c r="L187" s="352">
        <v>3</v>
      </c>
      <c r="M187" s="587" t="s">
        <v>48</v>
      </c>
      <c r="N187" s="152" t="s">
        <v>1223</v>
      </c>
    </row>
    <row r="188" spans="1:14" ht="50" x14ac:dyDescent="0.25">
      <c r="A188" s="502" t="s">
        <v>356</v>
      </c>
      <c r="B188" s="502" t="s">
        <v>693</v>
      </c>
      <c r="C188" s="502" t="s">
        <v>359</v>
      </c>
      <c r="D188" s="502" t="s">
        <v>351</v>
      </c>
      <c r="E188" s="561"/>
      <c r="F188" s="562"/>
      <c r="G188" s="152" t="s">
        <v>1224</v>
      </c>
      <c r="H188" s="586">
        <v>1</v>
      </c>
      <c r="I188" s="586">
        <v>1</v>
      </c>
      <c r="J188" s="586">
        <v>1</v>
      </c>
      <c r="K188" s="587" t="s">
        <v>50</v>
      </c>
      <c r="L188" s="352">
        <v>2</v>
      </c>
      <c r="M188" s="587" t="s">
        <v>48</v>
      </c>
      <c r="N188" s="152" t="s">
        <v>1225</v>
      </c>
    </row>
    <row r="189" spans="1:14" ht="50" x14ac:dyDescent="0.25">
      <c r="A189" s="502" t="s">
        <v>356</v>
      </c>
      <c r="B189" s="502" t="s">
        <v>693</v>
      </c>
      <c r="C189" s="502" t="s">
        <v>359</v>
      </c>
      <c r="D189" s="502" t="s">
        <v>352</v>
      </c>
      <c r="E189" s="561"/>
      <c r="F189" s="562"/>
      <c r="G189" s="152" t="s">
        <v>1226</v>
      </c>
      <c r="H189" s="586">
        <v>1</v>
      </c>
      <c r="I189" s="586">
        <v>1</v>
      </c>
      <c r="J189" s="586">
        <v>1</v>
      </c>
      <c r="K189" s="587" t="s">
        <v>50</v>
      </c>
      <c r="L189" s="352">
        <v>10</v>
      </c>
      <c r="M189" s="587" t="s">
        <v>48</v>
      </c>
      <c r="N189" s="152" t="s">
        <v>1227</v>
      </c>
    </row>
    <row r="190" spans="1:14" ht="62.5" x14ac:dyDescent="0.25">
      <c r="A190" s="502" t="s">
        <v>356</v>
      </c>
      <c r="B190" s="502" t="s">
        <v>693</v>
      </c>
      <c r="C190" s="502" t="s">
        <v>359</v>
      </c>
      <c r="D190" s="502" t="s">
        <v>354</v>
      </c>
      <c r="E190" s="561"/>
      <c r="F190" s="562"/>
      <c r="G190" s="152" t="s">
        <v>1228</v>
      </c>
      <c r="H190" s="586">
        <v>1</v>
      </c>
      <c r="I190" s="586">
        <v>1</v>
      </c>
      <c r="J190" s="586">
        <v>1</v>
      </c>
      <c r="K190" s="587" t="s">
        <v>50</v>
      </c>
      <c r="L190" s="352">
        <v>0.5</v>
      </c>
      <c r="M190" s="587" t="s">
        <v>48</v>
      </c>
      <c r="N190" s="152" t="s">
        <v>1229</v>
      </c>
    </row>
    <row r="191" spans="1:14" ht="62.5" x14ac:dyDescent="0.25">
      <c r="A191" s="502" t="s">
        <v>356</v>
      </c>
      <c r="B191" s="502" t="s">
        <v>693</v>
      </c>
      <c r="C191" s="502" t="s">
        <v>359</v>
      </c>
      <c r="D191" s="502" t="s">
        <v>356</v>
      </c>
      <c r="E191" s="561"/>
      <c r="F191" s="562"/>
      <c r="G191" s="152" t="s">
        <v>1230</v>
      </c>
      <c r="H191" s="586">
        <v>1</v>
      </c>
      <c r="I191" s="586">
        <v>1</v>
      </c>
      <c r="J191" s="586">
        <v>1</v>
      </c>
      <c r="K191" s="587" t="s">
        <v>50</v>
      </c>
      <c r="L191" s="352">
        <v>3</v>
      </c>
      <c r="M191" s="587" t="s">
        <v>48</v>
      </c>
      <c r="N191" s="152" t="s">
        <v>1231</v>
      </c>
    </row>
    <row r="192" spans="1:14" ht="50" x14ac:dyDescent="0.25">
      <c r="A192" s="502" t="s">
        <v>356</v>
      </c>
      <c r="B192" s="502" t="s">
        <v>693</v>
      </c>
      <c r="C192" s="502" t="s">
        <v>359</v>
      </c>
      <c r="D192" s="502" t="s">
        <v>359</v>
      </c>
      <c r="E192" s="561"/>
      <c r="F192" s="562"/>
      <c r="G192" s="152" t="s">
        <v>1232</v>
      </c>
      <c r="H192" s="586">
        <v>250</v>
      </c>
      <c r="I192" s="586">
        <v>250</v>
      </c>
      <c r="J192" s="586">
        <v>250</v>
      </c>
      <c r="K192" s="587" t="s">
        <v>49</v>
      </c>
      <c r="L192" s="352">
        <v>1</v>
      </c>
      <c r="M192" s="587" t="s">
        <v>48</v>
      </c>
      <c r="N192" s="152" t="s">
        <v>1233</v>
      </c>
    </row>
    <row r="193" spans="1:14" ht="25" x14ac:dyDescent="0.25">
      <c r="A193" s="452" t="s">
        <v>356</v>
      </c>
      <c r="B193" s="452" t="s">
        <v>700</v>
      </c>
      <c r="C193" s="560"/>
      <c r="D193" s="561"/>
      <c r="E193" s="561"/>
      <c r="F193" s="562"/>
      <c r="G193" s="563" t="s">
        <v>1278</v>
      </c>
      <c r="H193" s="494"/>
      <c r="I193" s="494"/>
      <c r="J193" s="494"/>
      <c r="K193" s="564"/>
      <c r="L193" s="565"/>
      <c r="M193" s="564"/>
      <c r="N193" s="566"/>
    </row>
    <row r="194" spans="1:14" ht="137.5" x14ac:dyDescent="0.3">
      <c r="A194" s="452" t="s">
        <v>356</v>
      </c>
      <c r="B194" s="452" t="s">
        <v>700</v>
      </c>
      <c r="C194" s="452" t="s">
        <v>387</v>
      </c>
      <c r="D194" s="561"/>
      <c r="E194" s="562"/>
      <c r="F194" s="561"/>
      <c r="G194" s="588" t="s">
        <v>1275</v>
      </c>
      <c r="H194" s="590"/>
      <c r="I194" s="590"/>
      <c r="J194" s="590"/>
      <c r="K194" s="590"/>
      <c r="L194" s="589"/>
      <c r="M194" s="590"/>
      <c r="N194" s="152" t="s">
        <v>1276</v>
      </c>
    </row>
    <row r="195" spans="1:14" ht="25" x14ac:dyDescent="0.25">
      <c r="A195" s="502" t="s">
        <v>356</v>
      </c>
      <c r="B195" s="502" t="s">
        <v>700</v>
      </c>
      <c r="C195" s="502" t="s">
        <v>387</v>
      </c>
      <c r="D195" s="568" t="s">
        <v>387</v>
      </c>
      <c r="E195" s="569"/>
      <c r="F195" s="561"/>
      <c r="G195" s="152" t="s">
        <v>1234</v>
      </c>
      <c r="H195" s="586">
        <v>1</v>
      </c>
      <c r="I195" s="586">
        <v>1</v>
      </c>
      <c r="J195" s="586">
        <v>1</v>
      </c>
      <c r="K195" s="587" t="s">
        <v>50</v>
      </c>
      <c r="L195" s="352">
        <v>3</v>
      </c>
      <c r="M195" s="227" t="s">
        <v>48</v>
      </c>
      <c r="N195" s="588"/>
    </row>
    <row r="196" spans="1:14" ht="25" x14ac:dyDescent="0.25">
      <c r="A196" s="502" t="s">
        <v>356</v>
      </c>
      <c r="B196" s="502" t="s">
        <v>700</v>
      </c>
      <c r="C196" s="502" t="s">
        <v>387</v>
      </c>
      <c r="D196" s="568" t="s">
        <v>350</v>
      </c>
      <c r="E196" s="569"/>
      <c r="F196" s="561"/>
      <c r="G196" s="152" t="s">
        <v>1235</v>
      </c>
      <c r="H196" s="586">
        <v>1</v>
      </c>
      <c r="I196" s="586">
        <v>1</v>
      </c>
      <c r="J196" s="586">
        <v>1</v>
      </c>
      <c r="K196" s="587" t="s">
        <v>50</v>
      </c>
      <c r="L196" s="352">
        <v>4</v>
      </c>
      <c r="M196" s="227" t="s">
        <v>48</v>
      </c>
      <c r="N196" s="588"/>
    </row>
    <row r="197" spans="1:14" ht="25" x14ac:dyDescent="0.25">
      <c r="A197" s="502" t="s">
        <v>356</v>
      </c>
      <c r="B197" s="502" t="s">
        <v>700</v>
      </c>
      <c r="C197" s="502" t="s">
        <v>387</v>
      </c>
      <c r="D197" s="568" t="s">
        <v>351</v>
      </c>
      <c r="E197" s="569"/>
      <c r="F197" s="561"/>
      <c r="G197" s="152" t="s">
        <v>1236</v>
      </c>
      <c r="H197" s="586">
        <v>1</v>
      </c>
      <c r="I197" s="586">
        <v>1</v>
      </c>
      <c r="J197" s="586">
        <v>1</v>
      </c>
      <c r="K197" s="587" t="s">
        <v>50</v>
      </c>
      <c r="L197" s="352">
        <v>4.25</v>
      </c>
      <c r="M197" s="227" t="s">
        <v>48</v>
      </c>
      <c r="N197" s="588"/>
    </row>
    <row r="198" spans="1:14" ht="25" x14ac:dyDescent="0.25">
      <c r="A198" s="502" t="s">
        <v>356</v>
      </c>
      <c r="B198" s="502" t="s">
        <v>700</v>
      </c>
      <c r="C198" s="502" t="s">
        <v>387</v>
      </c>
      <c r="D198" s="568" t="s">
        <v>352</v>
      </c>
      <c r="E198" s="569"/>
      <c r="F198" s="561"/>
      <c r="G198" s="152" t="s">
        <v>1237</v>
      </c>
      <c r="H198" s="586">
        <v>1</v>
      </c>
      <c r="I198" s="586">
        <v>1</v>
      </c>
      <c r="J198" s="586">
        <v>1</v>
      </c>
      <c r="K198" s="587" t="s">
        <v>50</v>
      </c>
      <c r="L198" s="352">
        <v>4.25</v>
      </c>
      <c r="M198" s="227" t="s">
        <v>48</v>
      </c>
      <c r="N198" s="588"/>
    </row>
    <row r="199" spans="1:14" ht="25" x14ac:dyDescent="0.25">
      <c r="A199" s="502" t="s">
        <v>356</v>
      </c>
      <c r="B199" s="502" t="s">
        <v>700</v>
      </c>
      <c r="C199" s="502" t="s">
        <v>387</v>
      </c>
      <c r="D199" s="568" t="s">
        <v>354</v>
      </c>
      <c r="E199" s="569"/>
      <c r="F199" s="561"/>
      <c r="G199" s="152" t="s">
        <v>1238</v>
      </c>
      <c r="H199" s="586">
        <v>1</v>
      </c>
      <c r="I199" s="586">
        <v>1</v>
      </c>
      <c r="J199" s="586">
        <v>1</v>
      </c>
      <c r="K199" s="587" t="s">
        <v>50</v>
      </c>
      <c r="L199" s="352">
        <v>4.75</v>
      </c>
      <c r="M199" s="227" t="s">
        <v>48</v>
      </c>
      <c r="N199" s="588"/>
    </row>
    <row r="200" spans="1:14" ht="25" x14ac:dyDescent="0.25">
      <c r="A200" s="502" t="s">
        <v>356</v>
      </c>
      <c r="B200" s="502" t="s">
        <v>700</v>
      </c>
      <c r="C200" s="502" t="s">
        <v>387</v>
      </c>
      <c r="D200" s="568" t="s">
        <v>356</v>
      </c>
      <c r="E200" s="569"/>
      <c r="F200" s="561"/>
      <c r="G200" s="152" t="s">
        <v>1239</v>
      </c>
      <c r="H200" s="586">
        <v>1</v>
      </c>
      <c r="I200" s="586">
        <v>1</v>
      </c>
      <c r="J200" s="586">
        <v>1</v>
      </c>
      <c r="K200" s="587" t="s">
        <v>50</v>
      </c>
      <c r="L200" s="352">
        <v>5.75</v>
      </c>
      <c r="M200" s="227" t="s">
        <v>48</v>
      </c>
      <c r="N200" s="588"/>
    </row>
    <row r="201" spans="1:14" ht="75" x14ac:dyDescent="0.3">
      <c r="A201" s="452" t="s">
        <v>356</v>
      </c>
      <c r="B201" s="452" t="s">
        <v>700</v>
      </c>
      <c r="C201" s="452" t="s">
        <v>350</v>
      </c>
      <c r="D201" s="561"/>
      <c r="E201" s="562"/>
      <c r="F201" s="561"/>
      <c r="G201" s="588" t="s">
        <v>1240</v>
      </c>
      <c r="H201" s="590"/>
      <c r="I201" s="590"/>
      <c r="J201" s="590"/>
      <c r="K201" s="590"/>
      <c r="L201" s="589"/>
      <c r="M201" s="590"/>
      <c r="N201" s="152" t="s">
        <v>1277</v>
      </c>
    </row>
    <row r="202" spans="1:14" ht="25" x14ac:dyDescent="0.25">
      <c r="A202" s="502" t="s">
        <v>356</v>
      </c>
      <c r="B202" s="502" t="s">
        <v>700</v>
      </c>
      <c r="C202" s="502" t="s">
        <v>350</v>
      </c>
      <c r="D202" s="568" t="s">
        <v>387</v>
      </c>
      <c r="E202" s="569"/>
      <c r="F202" s="561"/>
      <c r="G202" s="152" t="s">
        <v>1241</v>
      </c>
      <c r="H202" s="586">
        <v>1</v>
      </c>
      <c r="I202" s="586">
        <v>1</v>
      </c>
      <c r="J202" s="586">
        <v>1</v>
      </c>
      <c r="K202" s="587" t="s">
        <v>50</v>
      </c>
      <c r="L202" s="352">
        <v>4</v>
      </c>
      <c r="M202" s="227" t="s">
        <v>48</v>
      </c>
      <c r="N202" s="588"/>
    </row>
    <row r="203" spans="1:14" ht="25" x14ac:dyDescent="0.25">
      <c r="A203" s="502" t="s">
        <v>356</v>
      </c>
      <c r="B203" s="502" t="s">
        <v>700</v>
      </c>
      <c r="C203" s="502" t="s">
        <v>350</v>
      </c>
      <c r="D203" s="568" t="s">
        <v>350</v>
      </c>
      <c r="E203" s="569"/>
      <c r="F203" s="561"/>
      <c r="G203" s="152" t="s">
        <v>1242</v>
      </c>
      <c r="H203" s="586">
        <v>1</v>
      </c>
      <c r="I203" s="586">
        <v>1</v>
      </c>
      <c r="J203" s="586">
        <v>1</v>
      </c>
      <c r="K203" s="587" t="s">
        <v>50</v>
      </c>
      <c r="L203" s="352">
        <v>5.25</v>
      </c>
      <c r="M203" s="227" t="s">
        <v>48</v>
      </c>
      <c r="N203" s="588"/>
    </row>
    <row r="204" spans="1:14" ht="25" x14ac:dyDescent="0.25">
      <c r="A204" s="502" t="s">
        <v>356</v>
      </c>
      <c r="B204" s="502" t="s">
        <v>700</v>
      </c>
      <c r="C204" s="502" t="s">
        <v>350</v>
      </c>
      <c r="D204" s="568" t="s">
        <v>351</v>
      </c>
      <c r="E204" s="569"/>
      <c r="F204" s="561"/>
      <c r="G204" s="152" t="s">
        <v>1243</v>
      </c>
      <c r="H204" s="586">
        <v>1</v>
      </c>
      <c r="I204" s="586">
        <v>1</v>
      </c>
      <c r="J204" s="586">
        <v>1</v>
      </c>
      <c r="K204" s="587" t="s">
        <v>50</v>
      </c>
      <c r="L204" s="352">
        <v>5.5</v>
      </c>
      <c r="M204" s="227" t="s">
        <v>48</v>
      </c>
      <c r="N204" s="588"/>
    </row>
    <row r="205" spans="1:14" ht="25" x14ac:dyDescent="0.25">
      <c r="A205" s="502" t="s">
        <v>356</v>
      </c>
      <c r="B205" s="502" t="s">
        <v>700</v>
      </c>
      <c r="C205" s="502" t="s">
        <v>350</v>
      </c>
      <c r="D205" s="568" t="s">
        <v>352</v>
      </c>
      <c r="E205" s="569"/>
      <c r="F205" s="561"/>
      <c r="G205" s="152" t="s">
        <v>1244</v>
      </c>
      <c r="H205" s="586">
        <v>1</v>
      </c>
      <c r="I205" s="586">
        <v>1</v>
      </c>
      <c r="J205" s="586">
        <v>1</v>
      </c>
      <c r="K205" s="587" t="s">
        <v>50</v>
      </c>
      <c r="L205" s="352">
        <v>5.5</v>
      </c>
      <c r="M205" s="227" t="s">
        <v>48</v>
      </c>
      <c r="N205" s="588"/>
    </row>
    <row r="206" spans="1:14" ht="25" x14ac:dyDescent="0.25">
      <c r="A206" s="502" t="s">
        <v>356</v>
      </c>
      <c r="B206" s="502" t="s">
        <v>700</v>
      </c>
      <c r="C206" s="502" t="s">
        <v>350</v>
      </c>
      <c r="D206" s="568" t="s">
        <v>354</v>
      </c>
      <c r="E206" s="569"/>
      <c r="F206" s="561"/>
      <c r="G206" s="152" t="s">
        <v>1245</v>
      </c>
      <c r="H206" s="586">
        <v>1</v>
      </c>
      <c r="I206" s="586">
        <v>1</v>
      </c>
      <c r="J206" s="586">
        <v>1</v>
      </c>
      <c r="K206" s="587" t="s">
        <v>50</v>
      </c>
      <c r="L206" s="352">
        <v>6</v>
      </c>
      <c r="M206" s="227" t="s">
        <v>48</v>
      </c>
      <c r="N206" s="588"/>
    </row>
    <row r="207" spans="1:14" ht="25" x14ac:dyDescent="0.25">
      <c r="A207" s="502" t="s">
        <v>356</v>
      </c>
      <c r="B207" s="502" t="s">
        <v>700</v>
      </c>
      <c r="C207" s="502" t="s">
        <v>350</v>
      </c>
      <c r="D207" s="568" t="s">
        <v>356</v>
      </c>
      <c r="E207" s="569"/>
      <c r="F207" s="561"/>
      <c r="G207" s="152" t="s">
        <v>1246</v>
      </c>
      <c r="H207" s="586">
        <v>1</v>
      </c>
      <c r="I207" s="586">
        <v>1</v>
      </c>
      <c r="J207" s="586">
        <v>1</v>
      </c>
      <c r="K207" s="587" t="s">
        <v>50</v>
      </c>
      <c r="L207" s="352">
        <v>7.5</v>
      </c>
      <c r="M207" s="227" t="s">
        <v>48</v>
      </c>
      <c r="N207" s="588"/>
    </row>
    <row r="208" spans="1:14" ht="24.75" customHeight="1" x14ac:dyDescent="0.3">
      <c r="A208" s="452" t="s">
        <v>356</v>
      </c>
      <c r="B208" s="452" t="s">
        <v>700</v>
      </c>
      <c r="C208" s="452" t="s">
        <v>351</v>
      </c>
      <c r="D208" s="561"/>
      <c r="E208" s="562"/>
      <c r="F208" s="561"/>
      <c r="G208" s="591" t="s">
        <v>1247</v>
      </c>
      <c r="H208" s="590"/>
      <c r="I208" s="590"/>
      <c r="J208" s="590"/>
      <c r="K208" s="590"/>
      <c r="L208" s="590"/>
      <c r="M208" s="590"/>
      <c r="N208" s="588" t="s">
        <v>1248</v>
      </c>
    </row>
    <row r="209" spans="1:14" ht="62.5" x14ac:dyDescent="0.25">
      <c r="A209" s="502" t="s">
        <v>356</v>
      </c>
      <c r="B209" s="502" t="s">
        <v>700</v>
      </c>
      <c r="C209" s="502" t="s">
        <v>351</v>
      </c>
      <c r="D209" s="568" t="s">
        <v>387</v>
      </c>
      <c r="E209" s="569"/>
      <c r="F209" s="561"/>
      <c r="G209" s="152" t="s">
        <v>1249</v>
      </c>
      <c r="H209" s="586">
        <v>1</v>
      </c>
      <c r="I209" s="586">
        <v>1</v>
      </c>
      <c r="J209" s="586">
        <v>1</v>
      </c>
      <c r="K209" s="587" t="s">
        <v>50</v>
      </c>
      <c r="L209" s="352">
        <v>1.5</v>
      </c>
      <c r="M209" s="227" t="s">
        <v>48</v>
      </c>
      <c r="N209" s="152" t="s">
        <v>1250</v>
      </c>
    </row>
    <row r="210" spans="1:14" ht="37.5" x14ac:dyDescent="0.25">
      <c r="A210" s="502" t="s">
        <v>356</v>
      </c>
      <c r="B210" s="502" t="s">
        <v>700</v>
      </c>
      <c r="C210" s="502" t="s">
        <v>351</v>
      </c>
      <c r="D210" s="568" t="s">
        <v>350</v>
      </c>
      <c r="E210" s="569"/>
      <c r="F210" s="561"/>
      <c r="G210" s="152" t="s">
        <v>1251</v>
      </c>
      <c r="H210" s="586">
        <v>1</v>
      </c>
      <c r="I210" s="586">
        <v>1</v>
      </c>
      <c r="J210" s="586">
        <v>1</v>
      </c>
      <c r="K210" s="587" t="s">
        <v>50</v>
      </c>
      <c r="L210" s="352">
        <v>5</v>
      </c>
      <c r="M210" s="227" t="s">
        <v>48</v>
      </c>
      <c r="N210" s="152" t="s">
        <v>1252</v>
      </c>
    </row>
    <row r="211" spans="1:14" ht="37.5" x14ac:dyDescent="0.25">
      <c r="A211" s="502" t="s">
        <v>356</v>
      </c>
      <c r="B211" s="502" t="s">
        <v>700</v>
      </c>
      <c r="C211" s="502" t="s">
        <v>351</v>
      </c>
      <c r="D211" s="568" t="s">
        <v>351</v>
      </c>
      <c r="E211" s="569"/>
      <c r="F211" s="561"/>
      <c r="G211" s="152" t="s">
        <v>1253</v>
      </c>
      <c r="H211" s="586">
        <v>1</v>
      </c>
      <c r="I211" s="586">
        <v>1</v>
      </c>
      <c r="J211" s="586">
        <v>1</v>
      </c>
      <c r="K211" s="587" t="s">
        <v>50</v>
      </c>
      <c r="L211" s="352">
        <v>3</v>
      </c>
      <c r="M211" s="227" t="s">
        <v>48</v>
      </c>
      <c r="N211" s="152" t="s">
        <v>1254</v>
      </c>
    </row>
    <row r="212" spans="1:14" x14ac:dyDescent="0.25">
      <c r="A212" s="452" t="s">
        <v>356</v>
      </c>
      <c r="B212" s="452" t="s">
        <v>700</v>
      </c>
      <c r="C212" s="452" t="s">
        <v>352</v>
      </c>
      <c r="D212" s="561"/>
      <c r="E212" s="562"/>
      <c r="F212" s="561"/>
      <c r="G212" s="588" t="s">
        <v>1255</v>
      </c>
      <c r="H212" s="586"/>
      <c r="I212" s="586"/>
      <c r="J212" s="586"/>
      <c r="K212" s="587"/>
      <c r="L212" s="352"/>
      <c r="M212" s="227"/>
      <c r="N212" s="376"/>
    </row>
    <row r="213" spans="1:14" ht="175" x14ac:dyDescent="0.25">
      <c r="A213" s="502" t="s">
        <v>356</v>
      </c>
      <c r="B213" s="502" t="s">
        <v>700</v>
      </c>
      <c r="C213" s="502" t="s">
        <v>352</v>
      </c>
      <c r="D213" s="568" t="s">
        <v>387</v>
      </c>
      <c r="E213" s="569"/>
      <c r="F213" s="561"/>
      <c r="G213" s="152" t="s">
        <v>1256</v>
      </c>
      <c r="H213" s="586">
        <v>111</v>
      </c>
      <c r="I213" s="586">
        <v>111</v>
      </c>
      <c r="J213" s="586">
        <v>111</v>
      </c>
      <c r="K213" s="587" t="s">
        <v>49</v>
      </c>
      <c r="L213" s="352">
        <v>1</v>
      </c>
      <c r="M213" s="227" t="s">
        <v>48</v>
      </c>
      <c r="N213" s="152" t="s">
        <v>1257</v>
      </c>
    </row>
    <row r="214" spans="1:14" ht="125" x14ac:dyDescent="0.25">
      <c r="A214" s="502" t="s">
        <v>356</v>
      </c>
      <c r="B214" s="502" t="s">
        <v>700</v>
      </c>
      <c r="C214" s="502" t="s">
        <v>352</v>
      </c>
      <c r="D214" s="568" t="s">
        <v>350</v>
      </c>
      <c r="E214" s="569"/>
      <c r="F214" s="561"/>
      <c r="G214" s="152" t="s">
        <v>1258</v>
      </c>
      <c r="H214" s="586">
        <v>400</v>
      </c>
      <c r="I214" s="586">
        <v>400</v>
      </c>
      <c r="J214" s="586">
        <v>400</v>
      </c>
      <c r="K214" s="587" t="s">
        <v>49</v>
      </c>
      <c r="L214" s="352">
        <v>1</v>
      </c>
      <c r="M214" s="227" t="s">
        <v>48</v>
      </c>
      <c r="N214" s="152" t="s">
        <v>1259</v>
      </c>
    </row>
    <row r="215" spans="1:14" x14ac:dyDescent="0.25">
      <c r="A215" s="452" t="s">
        <v>356</v>
      </c>
      <c r="B215" s="452" t="s">
        <v>700</v>
      </c>
      <c r="C215" s="452" t="s">
        <v>354</v>
      </c>
      <c r="D215" s="561"/>
      <c r="E215" s="562"/>
      <c r="F215" s="561"/>
      <c r="G215" s="588" t="s">
        <v>1260</v>
      </c>
      <c r="H215" s="586"/>
      <c r="I215" s="586"/>
      <c r="J215" s="586"/>
      <c r="K215" s="587"/>
      <c r="L215" s="352"/>
      <c r="M215" s="227"/>
      <c r="N215" s="152"/>
    </row>
    <row r="216" spans="1:14" ht="37.5" x14ac:dyDescent="0.25">
      <c r="A216" s="502" t="s">
        <v>356</v>
      </c>
      <c r="B216" s="502" t="s">
        <v>700</v>
      </c>
      <c r="C216" s="502" t="s">
        <v>354</v>
      </c>
      <c r="D216" s="568" t="s">
        <v>387</v>
      </c>
      <c r="E216" s="569"/>
      <c r="F216" s="561"/>
      <c r="G216" s="152" t="s">
        <v>1261</v>
      </c>
      <c r="H216" s="587">
        <v>1</v>
      </c>
      <c r="I216" s="587">
        <v>1</v>
      </c>
      <c r="J216" s="587">
        <v>1</v>
      </c>
      <c r="K216" s="587" t="s">
        <v>50</v>
      </c>
      <c r="L216" s="352">
        <v>1.5</v>
      </c>
      <c r="M216" s="227" t="s">
        <v>48</v>
      </c>
      <c r="N216" s="152" t="s">
        <v>1262</v>
      </c>
    </row>
    <row r="217" spans="1:14" ht="112.5" x14ac:dyDescent="0.25">
      <c r="A217" s="502" t="s">
        <v>356</v>
      </c>
      <c r="B217" s="502" t="s">
        <v>700</v>
      </c>
      <c r="C217" s="502" t="s">
        <v>354</v>
      </c>
      <c r="D217" s="568" t="s">
        <v>350</v>
      </c>
      <c r="E217" s="569"/>
      <c r="F217" s="561"/>
      <c r="G217" s="152" t="s">
        <v>1263</v>
      </c>
      <c r="H217" s="587">
        <v>1</v>
      </c>
      <c r="I217" s="587">
        <v>1</v>
      </c>
      <c r="J217" s="587">
        <v>1</v>
      </c>
      <c r="K217" s="587" t="s">
        <v>50</v>
      </c>
      <c r="L217" s="352">
        <v>3</v>
      </c>
      <c r="M217" s="227" t="s">
        <v>48</v>
      </c>
      <c r="N217" s="152" t="s">
        <v>1264</v>
      </c>
    </row>
    <row r="218" spans="1:14" x14ac:dyDescent="0.25">
      <c r="A218" s="452" t="s">
        <v>356</v>
      </c>
      <c r="B218" s="452" t="s">
        <v>700</v>
      </c>
      <c r="C218" s="452" t="s">
        <v>356</v>
      </c>
      <c r="D218" s="561"/>
      <c r="E218" s="562"/>
      <c r="F218" s="561"/>
      <c r="G218" s="588" t="s">
        <v>1265</v>
      </c>
      <c r="H218" s="587"/>
      <c r="I218" s="587"/>
      <c r="J218" s="587"/>
      <c r="K218" s="587"/>
      <c r="L218" s="352"/>
      <c r="M218" s="227"/>
      <c r="N218" s="588" t="s">
        <v>1266</v>
      </c>
    </row>
    <row r="219" spans="1:14" ht="100" x14ac:dyDescent="0.25">
      <c r="A219" s="502" t="s">
        <v>356</v>
      </c>
      <c r="B219" s="502" t="s">
        <v>700</v>
      </c>
      <c r="C219" s="502" t="s">
        <v>356</v>
      </c>
      <c r="D219" s="568" t="s">
        <v>387</v>
      </c>
      <c r="E219" s="569"/>
      <c r="F219" s="561"/>
      <c r="G219" s="152" t="s">
        <v>1267</v>
      </c>
      <c r="H219" s="587">
        <v>215</v>
      </c>
      <c r="I219" s="587">
        <v>215</v>
      </c>
      <c r="J219" s="587">
        <v>215</v>
      </c>
      <c r="K219" s="587" t="s">
        <v>49</v>
      </c>
      <c r="L219" s="352">
        <v>1</v>
      </c>
      <c r="M219" s="227" t="s">
        <v>48</v>
      </c>
      <c r="N219" s="152" t="s">
        <v>1268</v>
      </c>
    </row>
    <row r="220" spans="1:14" ht="25" x14ac:dyDescent="0.25">
      <c r="A220" s="502" t="s">
        <v>356</v>
      </c>
      <c r="B220" s="502" t="s">
        <v>700</v>
      </c>
      <c r="C220" s="502" t="s">
        <v>356</v>
      </c>
      <c r="D220" s="568" t="s">
        <v>350</v>
      </c>
      <c r="E220" s="569"/>
      <c r="F220" s="561"/>
      <c r="G220" s="152" t="s">
        <v>1269</v>
      </c>
      <c r="H220" s="587">
        <v>215</v>
      </c>
      <c r="I220" s="587">
        <v>215</v>
      </c>
      <c r="J220" s="587">
        <v>215</v>
      </c>
      <c r="K220" s="587" t="s">
        <v>49</v>
      </c>
      <c r="L220" s="352">
        <v>1</v>
      </c>
      <c r="M220" s="227" t="s">
        <v>48</v>
      </c>
      <c r="N220" s="152" t="s">
        <v>1270</v>
      </c>
    </row>
  </sheetData>
  <mergeCells count="6">
    <mergeCell ref="O44:O45"/>
    <mergeCell ref="H3:J3"/>
    <mergeCell ref="A1:N1"/>
    <mergeCell ref="A2:E2"/>
    <mergeCell ref="H2:K2"/>
    <mergeCell ref="L2:M2"/>
  </mergeCells>
  <phoneticPr fontId="28" type="noConversion"/>
  <pageMargins left="0.70866141732283472" right="0.70866141732283472" top="0.78740157480314965" bottom="0.78740157480314965" header="0.31496062992125984" footer="0.31496062992125984"/>
  <pageSetup paperSize="9" scale="75" fitToHeight="0" orientation="landscape" r:id="rId1"/>
  <headerFooter>
    <oddHeader>&amp;LBau- und Sperrzeitenkatalog</oddHeader>
    <oddFooter>&amp;L&amp;F /
&amp;A&amp;C&amp;P / &amp;N&amp;RRev-Index: 2.0
Gültig ab: 01.05.2024</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466"/>
  <sheetViews>
    <sheetView zoomScaleNormal="100" zoomScalePageLayoutView="110" workbookViewId="0">
      <pane ySplit="4" topLeftCell="A102" activePane="bottomLeft" state="frozen"/>
      <selection activeCell="E22" sqref="E22"/>
      <selection pane="bottomLeft" activeCell="E22" sqref="E22"/>
    </sheetView>
  </sheetViews>
  <sheetFormatPr baseColWidth="10" defaultColWidth="11.453125" defaultRowHeight="15" x14ac:dyDescent="0.35"/>
  <cols>
    <col min="1" max="1" width="3.7265625" style="10" customWidth="1"/>
    <col min="2" max="2" width="3.7265625" style="11" customWidth="1"/>
    <col min="3" max="3" width="3.7265625" style="12" customWidth="1"/>
    <col min="4" max="5" width="3.7265625" style="11" customWidth="1"/>
    <col min="6" max="6" width="3.7265625" style="9" customWidth="1"/>
    <col min="7" max="7" width="50.7265625" style="14" customWidth="1"/>
    <col min="8" max="10" width="7.7265625" style="57" customWidth="1"/>
    <col min="11" max="11" width="7.7265625" style="41" customWidth="1"/>
    <col min="12" max="12" width="7.7265625" style="58" customWidth="1"/>
    <col min="13" max="13" width="7.7265625" style="41" customWidth="1"/>
    <col min="14" max="14" width="50.7265625" style="42" customWidth="1"/>
    <col min="15" max="15" width="11.453125" style="72"/>
    <col min="16" max="16" width="24.1796875" style="6" bestFit="1" customWidth="1"/>
    <col min="17" max="17" width="11.453125" style="6"/>
    <col min="18" max="18" width="32.1796875" style="6" bestFit="1" customWidth="1"/>
    <col min="19" max="16384" width="11.453125" style="6"/>
  </cols>
  <sheetData>
    <row r="1" spans="1:15" s="64" customFormat="1" ht="18" customHeight="1" x14ac:dyDescent="0.25">
      <c r="A1" s="856" t="s">
        <v>589</v>
      </c>
      <c r="B1" s="857"/>
      <c r="C1" s="857"/>
      <c r="D1" s="857"/>
      <c r="E1" s="857"/>
      <c r="F1" s="857"/>
      <c r="G1" s="857"/>
      <c r="H1" s="857"/>
      <c r="I1" s="857"/>
      <c r="J1" s="857"/>
      <c r="K1" s="857"/>
      <c r="L1" s="857"/>
      <c r="M1" s="857"/>
      <c r="N1" s="858"/>
      <c r="O1" s="44"/>
    </row>
    <row r="2" spans="1:15" s="44" customFormat="1" ht="12.5" x14ac:dyDescent="0.2">
      <c r="A2" s="865" t="s">
        <v>0</v>
      </c>
      <c r="B2" s="866"/>
      <c r="C2" s="866"/>
      <c r="D2" s="866"/>
      <c r="E2" s="867"/>
      <c r="F2" s="593" t="s">
        <v>886</v>
      </c>
      <c r="G2" s="594" t="s">
        <v>1</v>
      </c>
      <c r="H2" s="868" t="s">
        <v>3</v>
      </c>
      <c r="I2" s="868"/>
      <c r="J2" s="868"/>
      <c r="K2" s="868"/>
      <c r="L2" s="869" t="s">
        <v>2</v>
      </c>
      <c r="M2" s="869"/>
      <c r="N2" s="595" t="s">
        <v>245</v>
      </c>
    </row>
    <row r="3" spans="1:15" s="44" customFormat="1" ht="12.5" x14ac:dyDescent="0.2">
      <c r="A3" s="596"/>
      <c r="B3" s="594"/>
      <c r="C3" s="594"/>
      <c r="D3" s="594"/>
      <c r="E3" s="594"/>
      <c r="F3" s="593"/>
      <c r="G3" s="594"/>
      <c r="H3" s="804" t="s">
        <v>888</v>
      </c>
      <c r="I3" s="805"/>
      <c r="J3" s="806"/>
      <c r="K3" s="597" t="s">
        <v>167</v>
      </c>
      <c r="L3" s="598" t="s">
        <v>888</v>
      </c>
      <c r="M3" s="597" t="s">
        <v>167</v>
      </c>
      <c r="N3" s="599"/>
    </row>
    <row r="4" spans="1:15" s="44" customFormat="1" ht="12.5" x14ac:dyDescent="0.2">
      <c r="A4" s="596"/>
      <c r="B4" s="594"/>
      <c r="C4" s="594"/>
      <c r="D4" s="594"/>
      <c r="E4" s="594"/>
      <c r="F4" s="593"/>
      <c r="G4" s="594"/>
      <c r="H4" s="600" t="s">
        <v>247</v>
      </c>
      <c r="I4" s="601" t="s">
        <v>248</v>
      </c>
      <c r="J4" s="601" t="s">
        <v>251</v>
      </c>
      <c r="K4" s="597"/>
      <c r="L4" s="598"/>
      <c r="M4" s="597"/>
      <c r="N4" s="602"/>
    </row>
    <row r="5" spans="1:15" x14ac:dyDescent="0.35">
      <c r="A5" s="603" t="s">
        <v>359</v>
      </c>
      <c r="B5" s="604"/>
      <c r="C5" s="604"/>
      <c r="D5" s="604"/>
      <c r="E5" s="604"/>
      <c r="F5" s="605"/>
      <c r="G5" s="606" t="s">
        <v>148</v>
      </c>
      <c r="H5" s="607"/>
      <c r="I5" s="607"/>
      <c r="J5" s="607"/>
      <c r="K5" s="608"/>
      <c r="L5" s="609"/>
      <c r="M5" s="608"/>
      <c r="N5" s="610"/>
    </row>
    <row r="6" spans="1:15" x14ac:dyDescent="0.35">
      <c r="A6" s="604" t="s">
        <v>359</v>
      </c>
      <c r="B6" s="604" t="s">
        <v>387</v>
      </c>
      <c r="C6" s="604"/>
      <c r="D6" s="604"/>
      <c r="E6" s="604"/>
      <c r="F6" s="605"/>
      <c r="G6" s="611" t="s">
        <v>108</v>
      </c>
      <c r="H6" s="607"/>
      <c r="I6" s="607"/>
      <c r="J6" s="607"/>
      <c r="K6" s="608"/>
      <c r="L6" s="609"/>
      <c r="M6" s="608"/>
      <c r="N6" s="610"/>
    </row>
    <row r="7" spans="1:15" s="46" customFormat="1" x14ac:dyDescent="0.35">
      <c r="A7" s="604" t="s">
        <v>359</v>
      </c>
      <c r="B7" s="604" t="s">
        <v>387</v>
      </c>
      <c r="C7" s="604" t="s">
        <v>387</v>
      </c>
      <c r="D7" s="612"/>
      <c r="E7" s="612"/>
      <c r="F7" s="613"/>
      <c r="G7" s="614" t="s">
        <v>109</v>
      </c>
      <c r="H7" s="615"/>
      <c r="I7" s="615"/>
      <c r="J7" s="615"/>
      <c r="K7" s="616"/>
      <c r="L7" s="617"/>
      <c r="M7" s="616"/>
      <c r="N7" s="618"/>
      <c r="O7" s="73"/>
    </row>
    <row r="8" spans="1:15" ht="30" customHeight="1" x14ac:dyDescent="0.35">
      <c r="A8" s="604" t="s">
        <v>359</v>
      </c>
      <c r="B8" s="604" t="s">
        <v>387</v>
      </c>
      <c r="C8" s="604" t="s">
        <v>387</v>
      </c>
      <c r="D8" s="604" t="s">
        <v>387</v>
      </c>
      <c r="E8" s="619"/>
      <c r="F8" s="604"/>
      <c r="G8" s="611" t="s">
        <v>489</v>
      </c>
      <c r="H8" s="620"/>
      <c r="I8" s="620"/>
      <c r="J8" s="607"/>
      <c r="K8" s="621"/>
      <c r="L8" s="622"/>
      <c r="M8" s="621"/>
      <c r="N8" s="623" t="s">
        <v>561</v>
      </c>
    </row>
    <row r="9" spans="1:15" ht="15" customHeight="1" x14ac:dyDescent="0.35">
      <c r="A9" s="605" t="s">
        <v>359</v>
      </c>
      <c r="B9" s="605" t="s">
        <v>387</v>
      </c>
      <c r="C9" s="605" t="s">
        <v>387</v>
      </c>
      <c r="D9" s="605" t="s">
        <v>387</v>
      </c>
      <c r="E9" s="605" t="s">
        <v>387</v>
      </c>
      <c r="F9" s="604"/>
      <c r="G9" s="624" t="s">
        <v>110</v>
      </c>
      <c r="H9" s="625">
        <v>0.5</v>
      </c>
      <c r="I9" s="625">
        <v>1.33</v>
      </c>
      <c r="J9" s="626">
        <f>(I9+H9)/2</f>
        <v>0.91500000000000004</v>
      </c>
      <c r="K9" s="627" t="s">
        <v>50</v>
      </c>
      <c r="L9" s="628">
        <v>1</v>
      </c>
      <c r="M9" s="629" t="s">
        <v>48</v>
      </c>
      <c r="N9" s="630"/>
    </row>
    <row r="10" spans="1:15" s="64" customFormat="1" ht="15" customHeight="1" x14ac:dyDescent="0.25">
      <c r="A10" s="605" t="s">
        <v>359</v>
      </c>
      <c r="B10" s="605" t="s">
        <v>387</v>
      </c>
      <c r="C10" s="605" t="s">
        <v>387</v>
      </c>
      <c r="D10" s="605" t="s">
        <v>387</v>
      </c>
      <c r="E10" s="605" t="s">
        <v>350</v>
      </c>
      <c r="F10" s="631"/>
      <c r="G10" s="624" t="s">
        <v>111</v>
      </c>
      <c r="H10" s="625">
        <v>1</v>
      </c>
      <c r="I10" s="625">
        <v>2</v>
      </c>
      <c r="J10" s="626">
        <f>(I10+H10)/2</f>
        <v>1.5</v>
      </c>
      <c r="K10" s="629" t="s">
        <v>50</v>
      </c>
      <c r="L10" s="628">
        <v>1</v>
      </c>
      <c r="M10" s="629" t="s">
        <v>48</v>
      </c>
      <c r="N10" s="618"/>
      <c r="O10" s="44"/>
    </row>
    <row r="11" spans="1:15" ht="45" customHeight="1" x14ac:dyDescent="0.35">
      <c r="A11" s="605" t="s">
        <v>359</v>
      </c>
      <c r="B11" s="605" t="s">
        <v>387</v>
      </c>
      <c r="C11" s="605" t="s">
        <v>387</v>
      </c>
      <c r="D11" s="605" t="s">
        <v>387</v>
      </c>
      <c r="E11" s="605" t="s">
        <v>351</v>
      </c>
      <c r="F11" s="631"/>
      <c r="G11" s="624" t="s">
        <v>564</v>
      </c>
      <c r="H11" s="632">
        <v>3</v>
      </c>
      <c r="I11" s="632">
        <v>5</v>
      </c>
      <c r="J11" s="633">
        <f>(I11+H11)/2</f>
        <v>4</v>
      </c>
      <c r="K11" s="629" t="s">
        <v>50</v>
      </c>
      <c r="L11" s="628">
        <v>1</v>
      </c>
      <c r="M11" s="629" t="s">
        <v>48</v>
      </c>
      <c r="N11" s="623" t="s">
        <v>747</v>
      </c>
    </row>
    <row r="12" spans="1:15" ht="30" customHeight="1" x14ac:dyDescent="0.35">
      <c r="A12" s="605" t="s">
        <v>359</v>
      </c>
      <c r="B12" s="605" t="s">
        <v>387</v>
      </c>
      <c r="C12" s="605" t="s">
        <v>387</v>
      </c>
      <c r="D12" s="605" t="s">
        <v>387</v>
      </c>
      <c r="E12" s="605" t="s">
        <v>352</v>
      </c>
      <c r="F12" s="631"/>
      <c r="G12" s="634" t="s">
        <v>565</v>
      </c>
      <c r="H12" s="632">
        <v>4</v>
      </c>
      <c r="I12" s="632">
        <v>6</v>
      </c>
      <c r="J12" s="633">
        <f>(I12+H12)/2</f>
        <v>5</v>
      </c>
      <c r="K12" s="629" t="s">
        <v>50</v>
      </c>
      <c r="L12" s="628">
        <v>1</v>
      </c>
      <c r="M12" s="629" t="s">
        <v>48</v>
      </c>
      <c r="N12" s="623" t="s">
        <v>560</v>
      </c>
    </row>
    <row r="13" spans="1:15" ht="25" x14ac:dyDescent="0.35">
      <c r="A13" s="635" t="s">
        <v>359</v>
      </c>
      <c r="B13" s="635" t="s">
        <v>387</v>
      </c>
      <c r="C13" s="635" t="s">
        <v>387</v>
      </c>
      <c r="D13" s="635" t="s">
        <v>387</v>
      </c>
      <c r="E13" s="635" t="s">
        <v>354</v>
      </c>
      <c r="F13" s="635"/>
      <c r="G13" s="636" t="s">
        <v>944</v>
      </c>
      <c r="H13" s="637">
        <v>1</v>
      </c>
      <c r="I13" s="637">
        <v>1</v>
      </c>
      <c r="J13" s="438">
        <f>(I13+H13)/2</f>
        <v>1</v>
      </c>
      <c r="K13" s="638" t="s">
        <v>50</v>
      </c>
      <c r="L13" s="639">
        <v>8</v>
      </c>
      <c r="M13" s="638" t="s">
        <v>48</v>
      </c>
      <c r="N13" s="640" t="s">
        <v>954</v>
      </c>
    </row>
    <row r="14" spans="1:15" ht="62.5" x14ac:dyDescent="0.35">
      <c r="A14" s="604" t="s">
        <v>359</v>
      </c>
      <c r="B14" s="604" t="s">
        <v>387</v>
      </c>
      <c r="C14" s="604" t="s">
        <v>387</v>
      </c>
      <c r="D14" s="604" t="s">
        <v>350</v>
      </c>
      <c r="E14" s="619"/>
      <c r="F14" s="605"/>
      <c r="G14" s="611" t="s">
        <v>491</v>
      </c>
      <c r="H14" s="620"/>
      <c r="I14" s="620"/>
      <c r="J14" s="620"/>
      <c r="K14" s="621"/>
      <c r="L14" s="641"/>
      <c r="M14" s="621"/>
      <c r="N14" s="623" t="s">
        <v>583</v>
      </c>
    </row>
    <row r="15" spans="1:15" x14ac:dyDescent="0.35">
      <c r="A15" s="605" t="s">
        <v>359</v>
      </c>
      <c r="B15" s="605" t="s">
        <v>387</v>
      </c>
      <c r="C15" s="605" t="s">
        <v>387</v>
      </c>
      <c r="D15" s="605" t="s">
        <v>350</v>
      </c>
      <c r="E15" s="605" t="s">
        <v>387</v>
      </c>
      <c r="F15" s="631"/>
      <c r="G15" s="624" t="s">
        <v>492</v>
      </c>
      <c r="H15" s="625">
        <v>0.3</v>
      </c>
      <c r="I15" s="625">
        <v>0.6</v>
      </c>
      <c r="J15" s="626">
        <f>(I15+H15)/2</f>
        <v>0.44999999999999996</v>
      </c>
      <c r="K15" s="629" t="s">
        <v>50</v>
      </c>
      <c r="L15" s="628">
        <v>1</v>
      </c>
      <c r="M15" s="629" t="s">
        <v>48</v>
      </c>
      <c r="N15" s="616" t="s">
        <v>861</v>
      </c>
    </row>
    <row r="16" spans="1:15" x14ac:dyDescent="0.35">
      <c r="A16" s="605" t="s">
        <v>359</v>
      </c>
      <c r="B16" s="605" t="s">
        <v>387</v>
      </c>
      <c r="C16" s="605" t="s">
        <v>387</v>
      </c>
      <c r="D16" s="605" t="s">
        <v>350</v>
      </c>
      <c r="E16" s="605" t="s">
        <v>350</v>
      </c>
      <c r="F16" s="613"/>
      <c r="G16" s="624" t="s">
        <v>562</v>
      </c>
      <c r="H16" s="625">
        <v>0.3</v>
      </c>
      <c r="I16" s="625">
        <v>0.6</v>
      </c>
      <c r="J16" s="626">
        <f>(I16+H16)/2</f>
        <v>0.44999999999999996</v>
      </c>
      <c r="K16" s="629" t="s">
        <v>50</v>
      </c>
      <c r="L16" s="628">
        <v>1</v>
      </c>
      <c r="M16" s="629" t="s">
        <v>48</v>
      </c>
      <c r="N16" s="616" t="s">
        <v>861</v>
      </c>
    </row>
    <row r="17" spans="1:15" x14ac:dyDescent="0.35">
      <c r="A17" s="605" t="s">
        <v>359</v>
      </c>
      <c r="B17" s="605" t="s">
        <v>387</v>
      </c>
      <c r="C17" s="605" t="s">
        <v>387</v>
      </c>
      <c r="D17" s="605" t="s">
        <v>350</v>
      </c>
      <c r="E17" s="605" t="s">
        <v>351</v>
      </c>
      <c r="F17" s="613"/>
      <c r="G17" s="624" t="s">
        <v>493</v>
      </c>
      <c r="H17" s="625">
        <v>0.3</v>
      </c>
      <c r="I17" s="625">
        <v>0.6</v>
      </c>
      <c r="J17" s="626">
        <f>(I17+H17)/2</f>
        <v>0.44999999999999996</v>
      </c>
      <c r="K17" s="629" t="s">
        <v>50</v>
      </c>
      <c r="L17" s="628">
        <v>1</v>
      </c>
      <c r="M17" s="629" t="s">
        <v>48</v>
      </c>
      <c r="N17" s="623" t="s">
        <v>860</v>
      </c>
    </row>
    <row r="18" spans="1:15" x14ac:dyDescent="0.35">
      <c r="A18" s="604" t="s">
        <v>359</v>
      </c>
      <c r="B18" s="604" t="s">
        <v>387</v>
      </c>
      <c r="C18" s="604" t="s">
        <v>387</v>
      </c>
      <c r="D18" s="604" t="s">
        <v>351</v>
      </c>
      <c r="E18" s="619"/>
      <c r="F18" s="605"/>
      <c r="G18" s="611" t="s">
        <v>494</v>
      </c>
      <c r="H18" s="625"/>
      <c r="I18" s="625"/>
      <c r="J18" s="626"/>
      <c r="K18" s="627"/>
      <c r="L18" s="642"/>
      <c r="M18" s="629"/>
      <c r="N18" s="623"/>
    </row>
    <row r="19" spans="1:15" ht="38.25" customHeight="1" x14ac:dyDescent="0.2">
      <c r="A19" s="605" t="s">
        <v>359</v>
      </c>
      <c r="B19" s="605" t="s">
        <v>387</v>
      </c>
      <c r="C19" s="605" t="s">
        <v>387</v>
      </c>
      <c r="D19" s="605" t="s">
        <v>351</v>
      </c>
      <c r="E19" s="605" t="s">
        <v>387</v>
      </c>
      <c r="F19" s="605"/>
      <c r="G19" s="624" t="s">
        <v>566</v>
      </c>
      <c r="H19" s="413">
        <v>0.5</v>
      </c>
      <c r="I19" s="413">
        <v>2</v>
      </c>
      <c r="J19" s="633">
        <f>(I19+H19)/2</f>
        <v>1.25</v>
      </c>
      <c r="K19" s="643" t="s">
        <v>768</v>
      </c>
      <c r="L19" s="644">
        <v>1</v>
      </c>
      <c r="M19" s="629" t="s">
        <v>48</v>
      </c>
      <c r="N19" s="623" t="s">
        <v>859</v>
      </c>
      <c r="O19" s="33"/>
    </row>
    <row r="20" spans="1:15" x14ac:dyDescent="0.35">
      <c r="A20" s="604" t="s">
        <v>359</v>
      </c>
      <c r="B20" s="604" t="s">
        <v>387</v>
      </c>
      <c r="C20" s="604" t="s">
        <v>387</v>
      </c>
      <c r="D20" s="604" t="s">
        <v>352</v>
      </c>
      <c r="E20" s="612"/>
      <c r="F20" s="631"/>
      <c r="G20" s="614" t="s">
        <v>495</v>
      </c>
      <c r="H20" s="645"/>
      <c r="I20" s="645"/>
      <c r="J20" s="646"/>
      <c r="K20" s="616"/>
      <c r="L20" s="647"/>
      <c r="M20" s="616"/>
      <c r="N20" s="618"/>
    </row>
    <row r="21" spans="1:15" x14ac:dyDescent="0.35">
      <c r="A21" s="605" t="s">
        <v>359</v>
      </c>
      <c r="B21" s="605" t="s">
        <v>387</v>
      </c>
      <c r="C21" s="605" t="s">
        <v>387</v>
      </c>
      <c r="D21" s="605" t="s">
        <v>352</v>
      </c>
      <c r="E21" s="605" t="s">
        <v>387</v>
      </c>
      <c r="F21" s="631"/>
      <c r="G21" s="634" t="s">
        <v>746</v>
      </c>
      <c r="H21" s="648">
        <v>1</v>
      </c>
      <c r="I21" s="648">
        <v>5</v>
      </c>
      <c r="J21" s="633">
        <f>(I21+H21)/2</f>
        <v>3</v>
      </c>
      <c r="K21" s="618" t="s">
        <v>50</v>
      </c>
      <c r="L21" s="644">
        <v>1</v>
      </c>
      <c r="M21" s="618" t="s">
        <v>48</v>
      </c>
      <c r="N21" s="618"/>
    </row>
    <row r="22" spans="1:15" x14ac:dyDescent="0.35">
      <c r="A22" s="605" t="s">
        <v>359</v>
      </c>
      <c r="B22" s="605" t="s">
        <v>387</v>
      </c>
      <c r="C22" s="605" t="s">
        <v>387</v>
      </c>
      <c r="D22" s="605" t="s">
        <v>352</v>
      </c>
      <c r="E22" s="605" t="s">
        <v>350</v>
      </c>
      <c r="F22" s="631"/>
      <c r="G22" s="634" t="s">
        <v>745</v>
      </c>
      <c r="H22" s="648">
        <v>1</v>
      </c>
      <c r="I22" s="648">
        <v>5</v>
      </c>
      <c r="J22" s="633">
        <f>(I22+H22)/2</f>
        <v>3</v>
      </c>
      <c r="K22" s="618" t="s">
        <v>50</v>
      </c>
      <c r="L22" s="644">
        <v>1</v>
      </c>
      <c r="M22" s="618" t="s">
        <v>48</v>
      </c>
      <c r="N22" s="618"/>
    </row>
    <row r="23" spans="1:15" ht="30" customHeight="1" x14ac:dyDescent="0.35">
      <c r="A23" s="605" t="s">
        <v>359</v>
      </c>
      <c r="B23" s="605" t="s">
        <v>387</v>
      </c>
      <c r="C23" s="605" t="s">
        <v>387</v>
      </c>
      <c r="D23" s="605" t="s">
        <v>352</v>
      </c>
      <c r="E23" s="605" t="s">
        <v>351</v>
      </c>
      <c r="F23" s="631"/>
      <c r="G23" s="634" t="s">
        <v>567</v>
      </c>
      <c r="H23" s="649">
        <v>1</v>
      </c>
      <c r="I23" s="649">
        <v>3</v>
      </c>
      <c r="J23" s="626">
        <f>(I23+H23)/2</f>
        <v>2</v>
      </c>
      <c r="K23" s="629" t="s">
        <v>50</v>
      </c>
      <c r="L23" s="628">
        <v>1</v>
      </c>
      <c r="M23" s="629" t="s">
        <v>48</v>
      </c>
      <c r="N23" s="650" t="s">
        <v>862</v>
      </c>
    </row>
    <row r="24" spans="1:15" ht="30" customHeight="1" x14ac:dyDescent="0.35">
      <c r="A24" s="605" t="s">
        <v>359</v>
      </c>
      <c r="B24" s="605" t="s">
        <v>387</v>
      </c>
      <c r="C24" s="605" t="s">
        <v>387</v>
      </c>
      <c r="D24" s="605" t="s">
        <v>352</v>
      </c>
      <c r="E24" s="605" t="s">
        <v>352</v>
      </c>
      <c r="F24" s="651"/>
      <c r="G24" s="652" t="s">
        <v>568</v>
      </c>
      <c r="H24" s="649">
        <v>1</v>
      </c>
      <c r="I24" s="649">
        <v>3</v>
      </c>
      <c r="J24" s="626">
        <f>(I24+H24)/2</f>
        <v>2</v>
      </c>
      <c r="K24" s="629" t="s">
        <v>50</v>
      </c>
      <c r="L24" s="628">
        <v>1</v>
      </c>
      <c r="M24" s="629" t="s">
        <v>48</v>
      </c>
      <c r="N24" s="650" t="s">
        <v>862</v>
      </c>
    </row>
    <row r="25" spans="1:15" x14ac:dyDescent="0.35">
      <c r="A25" s="604" t="s">
        <v>359</v>
      </c>
      <c r="B25" s="604" t="s">
        <v>387</v>
      </c>
      <c r="C25" s="604" t="s">
        <v>387</v>
      </c>
      <c r="D25" s="604" t="s">
        <v>354</v>
      </c>
      <c r="E25" s="613"/>
      <c r="F25" s="653"/>
      <c r="G25" s="653" t="s">
        <v>496</v>
      </c>
      <c r="H25" s="654"/>
      <c r="I25" s="654"/>
      <c r="J25" s="654"/>
      <c r="K25" s="655"/>
      <c r="L25" s="656"/>
      <c r="M25" s="657"/>
      <c r="N25" s="658" t="s">
        <v>497</v>
      </c>
    </row>
    <row r="26" spans="1:15" x14ac:dyDescent="0.35">
      <c r="A26" s="605" t="s">
        <v>359</v>
      </c>
      <c r="B26" s="605" t="s">
        <v>387</v>
      </c>
      <c r="C26" s="605" t="s">
        <v>387</v>
      </c>
      <c r="D26" s="605" t="s">
        <v>354</v>
      </c>
      <c r="E26" s="605" t="s">
        <v>387</v>
      </c>
      <c r="F26" s="659"/>
      <c r="G26" s="660" t="s">
        <v>498</v>
      </c>
      <c r="H26" s="661">
        <v>3</v>
      </c>
      <c r="I26" s="661">
        <v>5</v>
      </c>
      <c r="J26" s="626">
        <f>(I26+H26)/2</f>
        <v>4</v>
      </c>
      <c r="K26" s="629" t="s">
        <v>50</v>
      </c>
      <c r="L26" s="628">
        <v>1</v>
      </c>
      <c r="M26" s="629" t="s">
        <v>48</v>
      </c>
      <c r="N26" s="662" t="s">
        <v>744</v>
      </c>
    </row>
    <row r="27" spans="1:15" x14ac:dyDescent="0.35">
      <c r="A27" s="605" t="s">
        <v>359</v>
      </c>
      <c r="B27" s="605" t="s">
        <v>387</v>
      </c>
      <c r="C27" s="605" t="s">
        <v>387</v>
      </c>
      <c r="D27" s="605" t="s">
        <v>354</v>
      </c>
      <c r="E27" s="605" t="s">
        <v>350</v>
      </c>
      <c r="F27" s="631"/>
      <c r="G27" s="634" t="s">
        <v>499</v>
      </c>
      <c r="H27" s="649">
        <v>3</v>
      </c>
      <c r="I27" s="649">
        <v>5</v>
      </c>
      <c r="J27" s="649">
        <f>(I27+H27)/2</f>
        <v>4</v>
      </c>
      <c r="K27" s="629" t="s">
        <v>50</v>
      </c>
      <c r="L27" s="628">
        <v>1</v>
      </c>
      <c r="M27" s="629" t="s">
        <v>48</v>
      </c>
      <c r="N27" s="618"/>
    </row>
    <row r="28" spans="1:15" ht="30" customHeight="1" x14ac:dyDescent="0.35">
      <c r="A28" s="605" t="s">
        <v>359</v>
      </c>
      <c r="B28" s="605" t="s">
        <v>387</v>
      </c>
      <c r="C28" s="605" t="s">
        <v>387</v>
      </c>
      <c r="D28" s="605" t="s">
        <v>354</v>
      </c>
      <c r="E28" s="605" t="s">
        <v>351</v>
      </c>
      <c r="F28" s="631"/>
      <c r="G28" s="634" t="s">
        <v>490</v>
      </c>
      <c r="H28" s="632">
        <v>4</v>
      </c>
      <c r="I28" s="632">
        <v>6</v>
      </c>
      <c r="J28" s="633">
        <f>(I28+H28)/2</f>
        <v>5</v>
      </c>
      <c r="K28" s="629" t="s">
        <v>50</v>
      </c>
      <c r="L28" s="628">
        <v>1</v>
      </c>
      <c r="M28" s="629" t="s">
        <v>48</v>
      </c>
      <c r="N28" s="623" t="s">
        <v>560</v>
      </c>
    </row>
    <row r="29" spans="1:15" ht="15" customHeight="1" x14ac:dyDescent="0.35">
      <c r="A29" s="613" t="s">
        <v>359</v>
      </c>
      <c r="B29" s="613" t="s">
        <v>387</v>
      </c>
      <c r="C29" s="613" t="s">
        <v>350</v>
      </c>
      <c r="D29" s="612"/>
      <c r="E29" s="612"/>
      <c r="F29" s="631"/>
      <c r="G29" s="614" t="s">
        <v>500</v>
      </c>
      <c r="H29" s="646"/>
      <c r="I29" s="646"/>
      <c r="J29" s="646"/>
      <c r="K29" s="616"/>
      <c r="L29" s="647"/>
      <c r="M29" s="616"/>
      <c r="N29" s="618"/>
    </row>
    <row r="30" spans="1:15" ht="25" x14ac:dyDescent="0.35">
      <c r="A30" s="631" t="s">
        <v>359</v>
      </c>
      <c r="B30" s="631" t="s">
        <v>387</v>
      </c>
      <c r="C30" s="631" t="s">
        <v>350</v>
      </c>
      <c r="D30" s="631" t="s">
        <v>387</v>
      </c>
      <c r="E30" s="612"/>
      <c r="F30" s="613"/>
      <c r="G30" s="663" t="s">
        <v>856</v>
      </c>
      <c r="H30" s="649">
        <v>1</v>
      </c>
      <c r="I30" s="625">
        <v>4</v>
      </c>
      <c r="J30" s="626">
        <f>(I30+H30)/2</f>
        <v>2.5</v>
      </c>
      <c r="K30" s="664" t="s">
        <v>50</v>
      </c>
      <c r="L30" s="665">
        <v>1</v>
      </c>
      <c r="M30" s="664" t="s">
        <v>48</v>
      </c>
      <c r="N30" s="666" t="s">
        <v>743</v>
      </c>
    </row>
    <row r="31" spans="1:15" ht="15" customHeight="1" x14ac:dyDescent="0.35">
      <c r="A31" s="631" t="s">
        <v>359</v>
      </c>
      <c r="B31" s="631" t="s">
        <v>387</v>
      </c>
      <c r="C31" s="631" t="s">
        <v>350</v>
      </c>
      <c r="D31" s="631" t="s">
        <v>350</v>
      </c>
      <c r="E31" s="612"/>
      <c r="F31" s="613"/>
      <c r="G31" s="663" t="s">
        <v>857</v>
      </c>
      <c r="H31" s="649">
        <v>3</v>
      </c>
      <c r="I31" s="625">
        <v>6</v>
      </c>
      <c r="J31" s="626">
        <f>(I31+H31)/2</f>
        <v>4.5</v>
      </c>
      <c r="K31" s="664" t="s">
        <v>50</v>
      </c>
      <c r="L31" s="628">
        <v>1</v>
      </c>
      <c r="M31" s="629" t="s">
        <v>48</v>
      </c>
      <c r="N31" s="618"/>
    </row>
    <row r="32" spans="1:15" ht="30" customHeight="1" x14ac:dyDescent="0.35">
      <c r="A32" s="631" t="s">
        <v>359</v>
      </c>
      <c r="B32" s="631" t="s">
        <v>387</v>
      </c>
      <c r="C32" s="631" t="s">
        <v>350</v>
      </c>
      <c r="D32" s="631" t="s">
        <v>351</v>
      </c>
      <c r="E32" s="612"/>
      <c r="F32" s="631" t="s">
        <v>886</v>
      </c>
      <c r="G32" s="663" t="s">
        <v>501</v>
      </c>
      <c r="H32" s="625">
        <v>3</v>
      </c>
      <c r="I32" s="625">
        <v>5</v>
      </c>
      <c r="J32" s="626">
        <f>(I32+H32)/2</f>
        <v>4</v>
      </c>
      <c r="K32" s="664" t="s">
        <v>50</v>
      </c>
      <c r="L32" s="628">
        <v>1</v>
      </c>
      <c r="M32" s="629" t="s">
        <v>48</v>
      </c>
      <c r="N32" s="666" t="s">
        <v>742</v>
      </c>
    </row>
    <row r="33" spans="1:15" ht="62.5" x14ac:dyDescent="0.2">
      <c r="A33" s="631" t="s">
        <v>359</v>
      </c>
      <c r="B33" s="631" t="s">
        <v>387</v>
      </c>
      <c r="C33" s="631" t="s">
        <v>350</v>
      </c>
      <c r="D33" s="631" t="s">
        <v>352</v>
      </c>
      <c r="E33" s="667"/>
      <c r="F33" s="613"/>
      <c r="G33" s="624" t="s">
        <v>502</v>
      </c>
      <c r="H33" s="413">
        <v>4</v>
      </c>
      <c r="I33" s="413">
        <v>5</v>
      </c>
      <c r="J33" s="633">
        <f>(I33+H33)/2</f>
        <v>4.5</v>
      </c>
      <c r="K33" s="618" t="s">
        <v>50</v>
      </c>
      <c r="L33" s="644">
        <v>1</v>
      </c>
      <c r="M33" s="629" t="s">
        <v>48</v>
      </c>
      <c r="N33" s="666" t="s">
        <v>563</v>
      </c>
      <c r="O33" s="33"/>
    </row>
    <row r="34" spans="1:15" x14ac:dyDescent="0.2">
      <c r="A34" s="631" t="s">
        <v>359</v>
      </c>
      <c r="B34" s="631" t="s">
        <v>387</v>
      </c>
      <c r="C34" s="631" t="s">
        <v>350</v>
      </c>
      <c r="D34" s="631" t="s">
        <v>354</v>
      </c>
      <c r="E34" s="667"/>
      <c r="F34" s="613"/>
      <c r="G34" s="624" t="s">
        <v>503</v>
      </c>
      <c r="H34" s="413">
        <v>5</v>
      </c>
      <c r="I34" s="413">
        <v>6</v>
      </c>
      <c r="J34" s="633">
        <f>(I34+H34)/2</f>
        <v>5.5</v>
      </c>
      <c r="K34" s="618" t="s">
        <v>50</v>
      </c>
      <c r="L34" s="644">
        <v>1</v>
      </c>
      <c r="M34" s="629" t="s">
        <v>48</v>
      </c>
      <c r="N34" s="616" t="s">
        <v>504</v>
      </c>
      <c r="O34" s="33"/>
    </row>
    <row r="35" spans="1:15" x14ac:dyDescent="0.35">
      <c r="A35" s="613" t="s">
        <v>359</v>
      </c>
      <c r="B35" s="613" t="s">
        <v>387</v>
      </c>
      <c r="C35" s="613" t="s">
        <v>351</v>
      </c>
      <c r="D35" s="612"/>
      <c r="E35" s="668"/>
      <c r="F35" s="613"/>
      <c r="G35" s="614" t="s">
        <v>505</v>
      </c>
      <c r="H35" s="413"/>
      <c r="I35" s="413"/>
      <c r="J35" s="413"/>
      <c r="K35" s="618"/>
      <c r="L35" s="669"/>
      <c r="M35" s="618"/>
      <c r="N35" s="618"/>
    </row>
    <row r="36" spans="1:15" ht="30" customHeight="1" x14ac:dyDescent="0.35">
      <c r="A36" s="631" t="s">
        <v>359</v>
      </c>
      <c r="B36" s="631" t="s">
        <v>387</v>
      </c>
      <c r="C36" s="631" t="s">
        <v>351</v>
      </c>
      <c r="D36" s="631" t="s">
        <v>387</v>
      </c>
      <c r="E36" s="667"/>
      <c r="F36" s="613"/>
      <c r="G36" s="663" t="s">
        <v>113</v>
      </c>
      <c r="H36" s="670">
        <v>1</v>
      </c>
      <c r="I36" s="670">
        <v>2</v>
      </c>
      <c r="J36" s="626">
        <f>(I36+H36)/2</f>
        <v>1.5</v>
      </c>
      <c r="K36" s="629" t="s">
        <v>50</v>
      </c>
      <c r="L36" s="671">
        <v>1</v>
      </c>
      <c r="M36" s="672" t="s">
        <v>48</v>
      </c>
      <c r="N36" s="673" t="s">
        <v>741</v>
      </c>
    </row>
    <row r="37" spans="1:15" ht="30" customHeight="1" x14ac:dyDescent="0.35">
      <c r="A37" s="631" t="s">
        <v>359</v>
      </c>
      <c r="B37" s="631" t="s">
        <v>387</v>
      </c>
      <c r="C37" s="631" t="s">
        <v>351</v>
      </c>
      <c r="D37" s="631" t="s">
        <v>387</v>
      </c>
      <c r="E37" s="631" t="s">
        <v>387</v>
      </c>
      <c r="F37" s="613"/>
      <c r="G37" s="663" t="s">
        <v>506</v>
      </c>
      <c r="H37" s="649">
        <v>2</v>
      </c>
      <c r="I37" s="649">
        <v>3</v>
      </c>
      <c r="J37" s="626">
        <f>(I37+H37)/2</f>
        <v>2.5</v>
      </c>
      <c r="K37" s="674" t="s">
        <v>50</v>
      </c>
      <c r="L37" s="415">
        <v>1</v>
      </c>
      <c r="M37" s="414" t="s">
        <v>48</v>
      </c>
      <c r="N37" s="666" t="s">
        <v>858</v>
      </c>
    </row>
    <row r="38" spans="1:15" ht="15" customHeight="1" x14ac:dyDescent="0.35">
      <c r="A38" s="631" t="s">
        <v>359</v>
      </c>
      <c r="B38" s="631" t="s">
        <v>387</v>
      </c>
      <c r="C38" s="631" t="s">
        <v>351</v>
      </c>
      <c r="D38" s="631" t="s">
        <v>387</v>
      </c>
      <c r="E38" s="631" t="s">
        <v>350</v>
      </c>
      <c r="F38" s="613"/>
      <c r="G38" s="663" t="s">
        <v>114</v>
      </c>
      <c r="H38" s="649">
        <v>2.4</v>
      </c>
      <c r="I38" s="649">
        <v>2.4</v>
      </c>
      <c r="J38" s="626">
        <f>(I38+H38)/2</f>
        <v>2.4</v>
      </c>
      <c r="K38" s="674" t="s">
        <v>50</v>
      </c>
      <c r="L38" s="409">
        <v>1</v>
      </c>
      <c r="M38" s="675" t="s">
        <v>48</v>
      </c>
      <c r="N38" s="618"/>
    </row>
    <row r="39" spans="1:15" ht="15" customHeight="1" x14ac:dyDescent="0.35">
      <c r="A39" s="631" t="s">
        <v>359</v>
      </c>
      <c r="B39" s="631" t="s">
        <v>387</v>
      </c>
      <c r="C39" s="631" t="s">
        <v>351</v>
      </c>
      <c r="D39" s="631" t="s">
        <v>350</v>
      </c>
      <c r="E39" s="667"/>
      <c r="F39" s="613"/>
      <c r="G39" s="663" t="s">
        <v>507</v>
      </c>
      <c r="H39" s="649">
        <v>3</v>
      </c>
      <c r="I39" s="649">
        <v>6</v>
      </c>
      <c r="J39" s="626">
        <f>(I39+H39)/2</f>
        <v>4.5</v>
      </c>
      <c r="K39" s="674" t="s">
        <v>50</v>
      </c>
      <c r="L39" s="671">
        <v>1</v>
      </c>
      <c r="M39" s="672" t="s">
        <v>48</v>
      </c>
      <c r="N39" s="618"/>
    </row>
    <row r="40" spans="1:15" s="64" customFormat="1" ht="15" customHeight="1" x14ac:dyDescent="0.25">
      <c r="A40" s="613" t="s">
        <v>359</v>
      </c>
      <c r="B40" s="613" t="s">
        <v>387</v>
      </c>
      <c r="C40" s="613" t="s">
        <v>352</v>
      </c>
      <c r="D40" s="612"/>
      <c r="E40" s="676"/>
      <c r="F40" s="613"/>
      <c r="G40" s="614" t="s">
        <v>508</v>
      </c>
      <c r="H40" s="648"/>
      <c r="I40" s="648"/>
      <c r="J40" s="633"/>
      <c r="K40" s="643"/>
      <c r="L40" s="415"/>
      <c r="M40" s="414"/>
      <c r="N40" s="618"/>
      <c r="O40" s="44"/>
    </row>
    <row r="41" spans="1:15" s="64" customFormat="1" ht="30" customHeight="1" x14ac:dyDescent="0.25">
      <c r="A41" s="631" t="s">
        <v>359</v>
      </c>
      <c r="B41" s="631" t="s">
        <v>387</v>
      </c>
      <c r="C41" s="631" t="s">
        <v>352</v>
      </c>
      <c r="D41" s="631" t="s">
        <v>387</v>
      </c>
      <c r="E41" s="667"/>
      <c r="F41" s="613"/>
      <c r="G41" s="663" t="s">
        <v>115</v>
      </c>
      <c r="H41" s="649">
        <v>2.5</v>
      </c>
      <c r="I41" s="649">
        <v>5</v>
      </c>
      <c r="J41" s="626">
        <f>(I41+H41)/2</f>
        <v>3.75</v>
      </c>
      <c r="K41" s="674" t="s">
        <v>50</v>
      </c>
      <c r="L41" s="409">
        <v>1</v>
      </c>
      <c r="M41" s="675" t="s">
        <v>48</v>
      </c>
      <c r="N41" s="618"/>
      <c r="O41" s="44"/>
    </row>
    <row r="42" spans="1:15" s="64" customFormat="1" ht="15" customHeight="1" x14ac:dyDescent="0.25">
      <c r="A42" s="631" t="s">
        <v>359</v>
      </c>
      <c r="B42" s="631" t="s">
        <v>387</v>
      </c>
      <c r="C42" s="631" t="s">
        <v>352</v>
      </c>
      <c r="D42" s="631" t="s">
        <v>350</v>
      </c>
      <c r="E42" s="667"/>
      <c r="F42" s="613"/>
      <c r="G42" s="663" t="s">
        <v>740</v>
      </c>
      <c r="H42" s="649">
        <v>1</v>
      </c>
      <c r="I42" s="649">
        <v>3</v>
      </c>
      <c r="J42" s="626">
        <f>(I42+H42)/2</f>
        <v>2</v>
      </c>
      <c r="K42" s="674" t="s">
        <v>50</v>
      </c>
      <c r="L42" s="409">
        <v>1</v>
      </c>
      <c r="M42" s="675" t="s">
        <v>48</v>
      </c>
      <c r="N42" s="618"/>
      <c r="O42" s="44"/>
    </row>
    <row r="43" spans="1:15" s="64" customFormat="1" ht="15" customHeight="1" x14ac:dyDescent="0.25">
      <c r="A43" s="613" t="s">
        <v>359</v>
      </c>
      <c r="B43" s="613" t="s">
        <v>387</v>
      </c>
      <c r="C43" s="613" t="s">
        <v>354</v>
      </c>
      <c r="D43" s="668"/>
      <c r="E43" s="668"/>
      <c r="F43" s="613"/>
      <c r="G43" s="614" t="s">
        <v>509</v>
      </c>
      <c r="H43" s="677"/>
      <c r="I43" s="677"/>
      <c r="J43" s="678"/>
      <c r="K43" s="679"/>
      <c r="L43" s="680"/>
      <c r="M43" s="679"/>
      <c r="N43" s="681"/>
      <c r="O43" s="44"/>
    </row>
    <row r="44" spans="1:15" s="64" customFormat="1" ht="38.25" customHeight="1" x14ac:dyDescent="0.25">
      <c r="A44" s="613" t="s">
        <v>359</v>
      </c>
      <c r="B44" s="613" t="s">
        <v>387</v>
      </c>
      <c r="C44" s="613" t="s">
        <v>354</v>
      </c>
      <c r="D44" s="613" t="s">
        <v>387</v>
      </c>
      <c r="E44" s="668"/>
      <c r="F44" s="613"/>
      <c r="G44" s="614" t="s">
        <v>1022</v>
      </c>
      <c r="H44" s="677"/>
      <c r="I44" s="677"/>
      <c r="J44" s="678"/>
      <c r="K44" s="679"/>
      <c r="L44" s="680"/>
      <c r="M44" s="679"/>
      <c r="N44" s="682" t="s">
        <v>1025</v>
      </c>
      <c r="O44" s="44"/>
    </row>
    <row r="45" spans="1:15" s="64" customFormat="1" ht="75" x14ac:dyDescent="0.25">
      <c r="A45" s="631" t="s">
        <v>359</v>
      </c>
      <c r="B45" s="631" t="s">
        <v>387</v>
      </c>
      <c r="C45" s="631" t="s">
        <v>354</v>
      </c>
      <c r="D45" s="631" t="s">
        <v>387</v>
      </c>
      <c r="E45" s="631" t="s">
        <v>387</v>
      </c>
      <c r="F45" s="631" t="s">
        <v>886</v>
      </c>
      <c r="G45" s="663" t="s">
        <v>1428</v>
      </c>
      <c r="H45" s="683">
        <v>150</v>
      </c>
      <c r="I45" s="683">
        <v>300</v>
      </c>
      <c r="J45" s="684">
        <f t="shared" ref="J45:J65" si="0">(I45+H45)/2</f>
        <v>225</v>
      </c>
      <c r="K45" s="629" t="s">
        <v>49</v>
      </c>
      <c r="L45" s="409">
        <v>1</v>
      </c>
      <c r="M45" s="675" t="s">
        <v>48</v>
      </c>
      <c r="N45" s="685" t="s">
        <v>1024</v>
      </c>
      <c r="O45" s="74"/>
    </row>
    <row r="46" spans="1:15" s="64" customFormat="1" ht="16.5" customHeight="1" x14ac:dyDescent="0.25">
      <c r="A46" s="631" t="s">
        <v>359</v>
      </c>
      <c r="B46" s="631" t="s">
        <v>387</v>
      </c>
      <c r="C46" s="631" t="s">
        <v>354</v>
      </c>
      <c r="D46" s="631" t="s">
        <v>387</v>
      </c>
      <c r="E46" s="631" t="s">
        <v>350</v>
      </c>
      <c r="F46" s="631" t="s">
        <v>886</v>
      </c>
      <c r="G46" s="663" t="s">
        <v>1429</v>
      </c>
      <c r="H46" s="683">
        <f>150*0.9</f>
        <v>135</v>
      </c>
      <c r="I46" s="683">
        <f>300*0.9</f>
        <v>270</v>
      </c>
      <c r="J46" s="684">
        <f t="shared" ref="J46" si="1">(I46+H46)/2</f>
        <v>202.5</v>
      </c>
      <c r="K46" s="629" t="s">
        <v>49</v>
      </c>
      <c r="L46" s="409">
        <v>1</v>
      </c>
      <c r="M46" s="675" t="s">
        <v>48</v>
      </c>
      <c r="N46" s="686"/>
      <c r="O46" s="74"/>
    </row>
    <row r="47" spans="1:15" s="64" customFormat="1" ht="16.5" customHeight="1" x14ac:dyDescent="0.25">
      <c r="A47" s="631" t="s">
        <v>359</v>
      </c>
      <c r="B47" s="631" t="s">
        <v>387</v>
      </c>
      <c r="C47" s="631" t="s">
        <v>354</v>
      </c>
      <c r="D47" s="631" t="s">
        <v>387</v>
      </c>
      <c r="E47" s="631" t="s">
        <v>351</v>
      </c>
      <c r="F47" s="631" t="s">
        <v>886</v>
      </c>
      <c r="G47" s="663" t="s">
        <v>1430</v>
      </c>
      <c r="H47" s="683">
        <f>150*0.8</f>
        <v>120</v>
      </c>
      <c r="I47" s="683">
        <f>300*0.8</f>
        <v>240</v>
      </c>
      <c r="J47" s="684">
        <f t="shared" ref="J47" si="2">(I47+H47)/2</f>
        <v>180</v>
      </c>
      <c r="K47" s="629" t="s">
        <v>49</v>
      </c>
      <c r="L47" s="409">
        <v>1</v>
      </c>
      <c r="M47" s="675" t="s">
        <v>48</v>
      </c>
      <c r="N47" s="686"/>
      <c r="O47" s="74"/>
    </row>
    <row r="48" spans="1:15" s="64" customFormat="1" ht="16.5" customHeight="1" x14ac:dyDescent="0.25">
      <c r="A48" s="631" t="s">
        <v>359</v>
      </c>
      <c r="B48" s="631" t="s">
        <v>387</v>
      </c>
      <c r="C48" s="631" t="s">
        <v>354</v>
      </c>
      <c r="D48" s="631" t="s">
        <v>387</v>
      </c>
      <c r="E48" s="631" t="s">
        <v>352</v>
      </c>
      <c r="F48" s="631" t="s">
        <v>886</v>
      </c>
      <c r="G48" s="663" t="s">
        <v>1431</v>
      </c>
      <c r="H48" s="683">
        <f>150*0.7</f>
        <v>105</v>
      </c>
      <c r="I48" s="683">
        <f>300*0.7</f>
        <v>210</v>
      </c>
      <c r="J48" s="684">
        <f t="shared" ref="J48:J50" si="3">(I48+H48)/2</f>
        <v>157.5</v>
      </c>
      <c r="K48" s="629" t="s">
        <v>49</v>
      </c>
      <c r="L48" s="409">
        <v>1</v>
      </c>
      <c r="M48" s="675" t="s">
        <v>48</v>
      </c>
      <c r="N48" s="686"/>
      <c r="O48" s="74"/>
    </row>
    <row r="49" spans="1:15" s="64" customFormat="1" ht="15.75" customHeight="1" x14ac:dyDescent="0.25">
      <c r="A49" s="631" t="s">
        <v>359</v>
      </c>
      <c r="B49" s="631" t="s">
        <v>387</v>
      </c>
      <c r="C49" s="631" t="s">
        <v>354</v>
      </c>
      <c r="D49" s="631" t="s">
        <v>387</v>
      </c>
      <c r="E49" s="631" t="s">
        <v>354</v>
      </c>
      <c r="F49" s="631"/>
      <c r="G49" s="663" t="s">
        <v>1027</v>
      </c>
      <c r="H49" s="683">
        <v>75</v>
      </c>
      <c r="I49" s="683">
        <v>150</v>
      </c>
      <c r="J49" s="684">
        <f t="shared" si="3"/>
        <v>112.5</v>
      </c>
      <c r="K49" s="629" t="s">
        <v>49</v>
      </c>
      <c r="L49" s="409">
        <v>1</v>
      </c>
      <c r="M49" s="675" t="s">
        <v>48</v>
      </c>
      <c r="N49" s="687" t="s">
        <v>1026</v>
      </c>
      <c r="O49" s="74"/>
    </row>
    <row r="50" spans="1:15" s="64" customFormat="1" ht="15.75" customHeight="1" x14ac:dyDescent="0.25">
      <c r="A50" s="631" t="s">
        <v>359</v>
      </c>
      <c r="B50" s="631" t="s">
        <v>387</v>
      </c>
      <c r="C50" s="631" t="s">
        <v>354</v>
      </c>
      <c r="D50" s="631" t="s">
        <v>387</v>
      </c>
      <c r="E50" s="631" t="s">
        <v>356</v>
      </c>
      <c r="F50" s="631"/>
      <c r="G50" s="663" t="s">
        <v>1028</v>
      </c>
      <c r="H50" s="683">
        <f>150/3</f>
        <v>50</v>
      </c>
      <c r="I50" s="683">
        <v>100</v>
      </c>
      <c r="J50" s="684">
        <f t="shared" si="3"/>
        <v>75</v>
      </c>
      <c r="K50" s="629" t="s">
        <v>49</v>
      </c>
      <c r="L50" s="409">
        <v>1</v>
      </c>
      <c r="M50" s="675" t="s">
        <v>48</v>
      </c>
      <c r="N50" s="687" t="s">
        <v>1026</v>
      </c>
      <c r="O50" s="74"/>
    </row>
    <row r="51" spans="1:15" s="64" customFormat="1" ht="25" x14ac:dyDescent="0.25">
      <c r="A51" s="631" t="s">
        <v>359</v>
      </c>
      <c r="B51" s="631" t="s">
        <v>387</v>
      </c>
      <c r="C51" s="631" t="s">
        <v>354</v>
      </c>
      <c r="D51" s="631" t="s">
        <v>387</v>
      </c>
      <c r="E51" s="631" t="s">
        <v>354</v>
      </c>
      <c r="F51" s="631" t="s">
        <v>886</v>
      </c>
      <c r="G51" s="688" t="s">
        <v>1018</v>
      </c>
      <c r="H51" s="683"/>
      <c r="I51" s="683"/>
      <c r="J51" s="684"/>
      <c r="K51" s="629"/>
      <c r="L51" s="409"/>
      <c r="M51" s="675"/>
      <c r="N51" s="686"/>
      <c r="O51" s="74"/>
    </row>
    <row r="52" spans="1:15" s="64" customFormat="1" ht="15" customHeight="1" x14ac:dyDescent="0.25">
      <c r="A52" s="613" t="s">
        <v>359</v>
      </c>
      <c r="B52" s="613" t="s">
        <v>387</v>
      </c>
      <c r="C52" s="613" t="s">
        <v>354</v>
      </c>
      <c r="D52" s="613" t="s">
        <v>350</v>
      </c>
      <c r="E52" s="668"/>
      <c r="F52" s="613"/>
      <c r="G52" s="614" t="s">
        <v>1023</v>
      </c>
      <c r="H52" s="677"/>
      <c r="I52" s="677"/>
      <c r="J52" s="678"/>
      <c r="K52" s="679"/>
      <c r="L52" s="680"/>
      <c r="M52" s="679"/>
      <c r="N52" s="689"/>
      <c r="O52" s="44"/>
    </row>
    <row r="53" spans="1:15" s="64" customFormat="1" ht="33.75" customHeight="1" x14ac:dyDescent="0.25">
      <c r="A53" s="631" t="s">
        <v>359</v>
      </c>
      <c r="B53" s="631" t="s">
        <v>387</v>
      </c>
      <c r="C53" s="631" t="s">
        <v>354</v>
      </c>
      <c r="D53" s="631" t="s">
        <v>350</v>
      </c>
      <c r="E53" s="631" t="s">
        <v>387</v>
      </c>
      <c r="F53" s="613"/>
      <c r="G53" s="663" t="s">
        <v>1432</v>
      </c>
      <c r="H53" s="625">
        <v>100</v>
      </c>
      <c r="I53" s="625">
        <v>200</v>
      </c>
      <c r="J53" s="626">
        <f t="shared" si="0"/>
        <v>150</v>
      </c>
      <c r="K53" s="629" t="s">
        <v>49</v>
      </c>
      <c r="L53" s="409">
        <v>1</v>
      </c>
      <c r="M53" s="675" t="s">
        <v>48</v>
      </c>
      <c r="N53" s="666" t="s">
        <v>865</v>
      </c>
      <c r="O53" s="44"/>
    </row>
    <row r="54" spans="1:15" s="64" customFormat="1" ht="33" customHeight="1" x14ac:dyDescent="0.25">
      <c r="A54" s="631" t="s">
        <v>359</v>
      </c>
      <c r="B54" s="631" t="s">
        <v>387</v>
      </c>
      <c r="C54" s="631" t="s">
        <v>354</v>
      </c>
      <c r="D54" s="631" t="s">
        <v>350</v>
      </c>
      <c r="E54" s="631" t="s">
        <v>350</v>
      </c>
      <c r="F54" s="613"/>
      <c r="G54" s="663" t="s">
        <v>1433</v>
      </c>
      <c r="H54" s="625">
        <f>100*0.9</f>
        <v>90</v>
      </c>
      <c r="I54" s="625">
        <f>200*0.9</f>
        <v>180</v>
      </c>
      <c r="J54" s="626">
        <f t="shared" ref="J54:J56" si="4">(I54+H54)/2</f>
        <v>135</v>
      </c>
      <c r="K54" s="629" t="s">
        <v>49</v>
      </c>
      <c r="L54" s="409">
        <v>1</v>
      </c>
      <c r="M54" s="675" t="s">
        <v>48</v>
      </c>
      <c r="N54" s="666" t="s">
        <v>865</v>
      </c>
      <c r="O54" s="44"/>
    </row>
    <row r="55" spans="1:15" s="64" customFormat="1" ht="33" customHeight="1" x14ac:dyDescent="0.25">
      <c r="A55" s="631" t="s">
        <v>359</v>
      </c>
      <c r="B55" s="631" t="s">
        <v>387</v>
      </c>
      <c r="C55" s="631" t="s">
        <v>354</v>
      </c>
      <c r="D55" s="631" t="s">
        <v>350</v>
      </c>
      <c r="E55" s="631" t="s">
        <v>351</v>
      </c>
      <c r="F55" s="613"/>
      <c r="G55" s="663" t="s">
        <v>1434</v>
      </c>
      <c r="H55" s="625">
        <f>100*0.8</f>
        <v>80</v>
      </c>
      <c r="I55" s="625">
        <f>200*0.8</f>
        <v>160</v>
      </c>
      <c r="J55" s="626">
        <f t="shared" si="4"/>
        <v>120</v>
      </c>
      <c r="K55" s="629" t="s">
        <v>49</v>
      </c>
      <c r="L55" s="409">
        <v>1</v>
      </c>
      <c r="M55" s="675" t="s">
        <v>48</v>
      </c>
      <c r="N55" s="666" t="s">
        <v>865</v>
      </c>
      <c r="O55" s="44"/>
    </row>
    <row r="56" spans="1:15" s="64" customFormat="1" ht="33.75" customHeight="1" x14ac:dyDescent="0.25">
      <c r="A56" s="631" t="s">
        <v>359</v>
      </c>
      <c r="B56" s="631" t="s">
        <v>387</v>
      </c>
      <c r="C56" s="631" t="s">
        <v>354</v>
      </c>
      <c r="D56" s="631" t="s">
        <v>350</v>
      </c>
      <c r="E56" s="631" t="s">
        <v>352</v>
      </c>
      <c r="F56" s="613"/>
      <c r="G56" s="663" t="s">
        <v>1435</v>
      </c>
      <c r="H56" s="625">
        <f>100*0.7</f>
        <v>70</v>
      </c>
      <c r="I56" s="625">
        <f>200*0.7</f>
        <v>140</v>
      </c>
      <c r="J56" s="626">
        <f t="shared" si="4"/>
        <v>105</v>
      </c>
      <c r="K56" s="629" t="s">
        <v>49</v>
      </c>
      <c r="L56" s="409">
        <v>1</v>
      </c>
      <c r="M56" s="675" t="s">
        <v>48</v>
      </c>
      <c r="N56" s="666" t="s">
        <v>865</v>
      </c>
      <c r="O56" s="44"/>
    </row>
    <row r="57" spans="1:15" s="64" customFormat="1" ht="25" x14ac:dyDescent="0.25">
      <c r="A57" s="631" t="s">
        <v>359</v>
      </c>
      <c r="B57" s="631" t="s">
        <v>387</v>
      </c>
      <c r="C57" s="631" t="s">
        <v>354</v>
      </c>
      <c r="D57" s="631" t="s">
        <v>350</v>
      </c>
      <c r="E57" s="631" t="s">
        <v>354</v>
      </c>
      <c r="F57" s="631"/>
      <c r="G57" s="688" t="s">
        <v>1018</v>
      </c>
      <c r="H57" s="683"/>
      <c r="I57" s="683"/>
      <c r="J57" s="684"/>
      <c r="K57" s="629"/>
      <c r="L57" s="409"/>
      <c r="M57" s="675"/>
      <c r="N57" s="686"/>
      <c r="O57" s="74"/>
    </row>
    <row r="58" spans="1:15" s="64" customFormat="1" ht="22.5" customHeight="1" x14ac:dyDescent="0.25">
      <c r="A58" s="631" t="s">
        <v>359</v>
      </c>
      <c r="B58" s="631" t="s">
        <v>387</v>
      </c>
      <c r="C58" s="631" t="s">
        <v>354</v>
      </c>
      <c r="D58" s="631" t="s">
        <v>350</v>
      </c>
      <c r="E58" s="631" t="s">
        <v>356</v>
      </c>
      <c r="F58" s="613"/>
      <c r="G58" s="688" t="s">
        <v>1019</v>
      </c>
      <c r="H58" s="625"/>
      <c r="I58" s="625"/>
      <c r="J58" s="626"/>
      <c r="K58" s="629"/>
      <c r="L58" s="409"/>
      <c r="M58" s="675"/>
      <c r="N58" s="666"/>
      <c r="O58" s="44"/>
    </row>
    <row r="59" spans="1:15" s="64" customFormat="1" ht="15" customHeight="1" x14ac:dyDescent="0.25">
      <c r="A59" s="631" t="s">
        <v>359</v>
      </c>
      <c r="B59" s="631" t="s">
        <v>387</v>
      </c>
      <c r="C59" s="631" t="s">
        <v>354</v>
      </c>
      <c r="D59" s="631" t="s">
        <v>351</v>
      </c>
      <c r="E59" s="612"/>
      <c r="F59" s="631" t="s">
        <v>886</v>
      </c>
      <c r="G59" s="663" t="s">
        <v>1436</v>
      </c>
      <c r="H59" s="625">
        <v>50</v>
      </c>
      <c r="I59" s="625">
        <v>100</v>
      </c>
      <c r="J59" s="626">
        <f t="shared" si="0"/>
        <v>75</v>
      </c>
      <c r="K59" s="629" t="s">
        <v>49</v>
      </c>
      <c r="L59" s="409">
        <v>1</v>
      </c>
      <c r="M59" s="675" t="s">
        <v>48</v>
      </c>
      <c r="N59" s="616" t="s">
        <v>749</v>
      </c>
      <c r="O59" s="44"/>
    </row>
    <row r="60" spans="1:15" s="64" customFormat="1" ht="15" customHeight="1" x14ac:dyDescent="0.25">
      <c r="A60" s="631" t="s">
        <v>359</v>
      </c>
      <c r="B60" s="631" t="s">
        <v>387</v>
      </c>
      <c r="C60" s="631" t="s">
        <v>354</v>
      </c>
      <c r="D60" s="635" t="s">
        <v>352</v>
      </c>
      <c r="E60" s="612"/>
      <c r="F60" s="613"/>
      <c r="G60" s="634" t="s">
        <v>778</v>
      </c>
      <c r="H60" s="632">
        <v>1.3</v>
      </c>
      <c r="I60" s="632">
        <v>1.4</v>
      </c>
      <c r="J60" s="633">
        <f>(I60+H60)/2</f>
        <v>1.35</v>
      </c>
      <c r="K60" s="618" t="s">
        <v>50</v>
      </c>
      <c r="L60" s="669">
        <v>1</v>
      </c>
      <c r="M60" s="618" t="s">
        <v>48</v>
      </c>
      <c r="N60" s="666"/>
      <c r="O60" s="44"/>
    </row>
    <row r="61" spans="1:15" s="64" customFormat="1" ht="45" customHeight="1" x14ac:dyDescent="0.25">
      <c r="A61" s="631" t="s">
        <v>359</v>
      </c>
      <c r="B61" s="631" t="s">
        <v>387</v>
      </c>
      <c r="C61" s="631" t="s">
        <v>354</v>
      </c>
      <c r="D61" s="635" t="s">
        <v>354</v>
      </c>
      <c r="E61" s="612"/>
      <c r="F61" s="613"/>
      <c r="G61" s="663" t="s">
        <v>112</v>
      </c>
      <c r="H61" s="625">
        <v>1</v>
      </c>
      <c r="I61" s="625">
        <v>6</v>
      </c>
      <c r="J61" s="626">
        <f t="shared" si="0"/>
        <v>3.5</v>
      </c>
      <c r="K61" s="618" t="s">
        <v>863</v>
      </c>
      <c r="L61" s="690">
        <v>3</v>
      </c>
      <c r="M61" s="664" t="s">
        <v>47</v>
      </c>
      <c r="N61" s="666" t="s">
        <v>569</v>
      </c>
      <c r="O61" s="44"/>
    </row>
    <row r="62" spans="1:15" s="77" customFormat="1" ht="12.5" x14ac:dyDescent="0.25">
      <c r="A62" s="635" t="s">
        <v>359</v>
      </c>
      <c r="B62" s="635" t="s">
        <v>387</v>
      </c>
      <c r="C62" s="635" t="s">
        <v>354</v>
      </c>
      <c r="D62" s="635" t="s">
        <v>356</v>
      </c>
      <c r="E62" s="691"/>
      <c r="F62" s="692"/>
      <c r="G62" s="688" t="s">
        <v>1029</v>
      </c>
      <c r="H62" s="683">
        <v>1</v>
      </c>
      <c r="I62" s="683">
        <v>1</v>
      </c>
      <c r="J62" s="684">
        <f t="shared" ref="J62" si="5">(I62+H62)/2</f>
        <v>1</v>
      </c>
      <c r="K62" s="638" t="s">
        <v>863</v>
      </c>
      <c r="L62" s="693">
        <v>3</v>
      </c>
      <c r="M62" s="694" t="s">
        <v>47</v>
      </c>
      <c r="N62" s="640"/>
      <c r="O62" s="76"/>
    </row>
    <row r="63" spans="1:15" s="64" customFormat="1" ht="37.5" x14ac:dyDescent="0.25">
      <c r="A63" s="605" t="s">
        <v>359</v>
      </c>
      <c r="B63" s="605" t="s">
        <v>387</v>
      </c>
      <c r="C63" s="605" t="s">
        <v>354</v>
      </c>
      <c r="D63" s="695" t="s">
        <v>359</v>
      </c>
      <c r="E63" s="619"/>
      <c r="F63" s="604"/>
      <c r="G63" s="624" t="s">
        <v>1437</v>
      </c>
      <c r="H63" s="625">
        <v>1</v>
      </c>
      <c r="I63" s="625">
        <v>6</v>
      </c>
      <c r="J63" s="626">
        <f>(I63+H63)/2</f>
        <v>3.5</v>
      </c>
      <c r="K63" s="629" t="s">
        <v>50</v>
      </c>
      <c r="L63" s="671">
        <v>1</v>
      </c>
      <c r="M63" s="672" t="s">
        <v>48</v>
      </c>
      <c r="N63" s="696" t="s">
        <v>866</v>
      </c>
      <c r="O63" s="44"/>
    </row>
    <row r="64" spans="1:15" s="64" customFormat="1" ht="15" customHeight="1" x14ac:dyDescent="0.25">
      <c r="A64" s="635" t="s">
        <v>359</v>
      </c>
      <c r="B64" s="635" t="s">
        <v>387</v>
      </c>
      <c r="C64" s="635" t="s">
        <v>354</v>
      </c>
      <c r="D64" s="635" t="s">
        <v>360</v>
      </c>
      <c r="E64" s="691"/>
      <c r="F64" s="692"/>
      <c r="G64" s="636" t="s">
        <v>955</v>
      </c>
      <c r="H64" s="637">
        <v>80</v>
      </c>
      <c r="I64" s="637">
        <v>120</v>
      </c>
      <c r="J64" s="438">
        <f t="shared" si="0"/>
        <v>100</v>
      </c>
      <c r="K64" s="638" t="s">
        <v>49</v>
      </c>
      <c r="L64" s="697">
        <v>1</v>
      </c>
      <c r="M64" s="638" t="s">
        <v>48</v>
      </c>
      <c r="N64" s="640" t="s">
        <v>956</v>
      </c>
      <c r="O64" s="74"/>
    </row>
    <row r="65" spans="1:15" s="64" customFormat="1" ht="15" customHeight="1" x14ac:dyDescent="0.25">
      <c r="A65" s="635" t="s">
        <v>359</v>
      </c>
      <c r="B65" s="635" t="s">
        <v>387</v>
      </c>
      <c r="C65" s="635" t="s">
        <v>354</v>
      </c>
      <c r="D65" s="635" t="s">
        <v>361</v>
      </c>
      <c r="E65" s="691"/>
      <c r="F65" s="692"/>
      <c r="G65" s="636" t="s">
        <v>945</v>
      </c>
      <c r="H65" s="637">
        <v>130</v>
      </c>
      <c r="I65" s="637">
        <v>170</v>
      </c>
      <c r="J65" s="438">
        <f t="shared" si="0"/>
        <v>150</v>
      </c>
      <c r="K65" s="638" t="s">
        <v>49</v>
      </c>
      <c r="L65" s="697">
        <v>1</v>
      </c>
      <c r="M65" s="638" t="s">
        <v>48</v>
      </c>
      <c r="N65" s="640"/>
      <c r="O65" s="74"/>
    </row>
    <row r="66" spans="1:15" s="64" customFormat="1" ht="15" customHeight="1" x14ac:dyDescent="0.25">
      <c r="A66" s="613" t="s">
        <v>359</v>
      </c>
      <c r="B66" s="613" t="s">
        <v>387</v>
      </c>
      <c r="C66" s="613" t="s">
        <v>356</v>
      </c>
      <c r="D66" s="668"/>
      <c r="E66" s="668"/>
      <c r="F66" s="613"/>
      <c r="G66" s="614" t="s">
        <v>1153</v>
      </c>
      <c r="H66" s="632"/>
      <c r="I66" s="632"/>
      <c r="J66" s="633"/>
      <c r="K66" s="618"/>
      <c r="L66" s="669"/>
      <c r="M66" s="618"/>
      <c r="N66" s="618"/>
      <c r="O66" s="44"/>
    </row>
    <row r="67" spans="1:15" ht="15" customHeight="1" x14ac:dyDescent="0.35">
      <c r="A67" s="631" t="s">
        <v>359</v>
      </c>
      <c r="B67" s="631" t="s">
        <v>387</v>
      </c>
      <c r="C67" s="631" t="s">
        <v>356</v>
      </c>
      <c r="D67" s="631" t="s">
        <v>387</v>
      </c>
      <c r="E67" s="698"/>
      <c r="F67" s="699"/>
      <c r="G67" s="700" t="s">
        <v>738</v>
      </c>
      <c r="H67" s="701">
        <v>3</v>
      </c>
      <c r="I67" s="701">
        <v>6</v>
      </c>
      <c r="J67" s="626">
        <f>(I67+H67)/2</f>
        <v>4.5</v>
      </c>
      <c r="K67" s="629" t="s">
        <v>50</v>
      </c>
      <c r="L67" s="409">
        <v>1</v>
      </c>
      <c r="M67" s="675" t="s">
        <v>48</v>
      </c>
      <c r="N67" s="702" t="s">
        <v>510</v>
      </c>
    </row>
    <row r="68" spans="1:15" s="7" customFormat="1" ht="15" customHeight="1" x14ac:dyDescent="0.35">
      <c r="A68" s="631" t="s">
        <v>359</v>
      </c>
      <c r="B68" s="631" t="s">
        <v>387</v>
      </c>
      <c r="C68" s="631" t="s">
        <v>356</v>
      </c>
      <c r="D68" s="631" t="s">
        <v>350</v>
      </c>
      <c r="E68" s="612"/>
      <c r="F68" s="613"/>
      <c r="G68" s="663" t="s">
        <v>511</v>
      </c>
      <c r="H68" s="625">
        <v>0.3</v>
      </c>
      <c r="I68" s="625">
        <v>3</v>
      </c>
      <c r="J68" s="626">
        <f>(I68+H68)/2</f>
        <v>1.65</v>
      </c>
      <c r="K68" s="629" t="s">
        <v>50</v>
      </c>
      <c r="L68" s="409">
        <v>1</v>
      </c>
      <c r="M68" s="675" t="s">
        <v>48</v>
      </c>
      <c r="N68" s="673" t="s">
        <v>512</v>
      </c>
      <c r="O68" s="38"/>
    </row>
    <row r="69" spans="1:15" s="7" customFormat="1" ht="112.5" x14ac:dyDescent="0.35">
      <c r="A69" s="631" t="s">
        <v>359</v>
      </c>
      <c r="B69" s="631" t="s">
        <v>387</v>
      </c>
      <c r="C69" s="631" t="s">
        <v>356</v>
      </c>
      <c r="D69" s="631" t="s">
        <v>351</v>
      </c>
      <c r="E69" s="612"/>
      <c r="F69" s="613"/>
      <c r="G69" s="663" t="s">
        <v>737</v>
      </c>
      <c r="H69" s="625">
        <v>1</v>
      </c>
      <c r="I69" s="625">
        <v>4</v>
      </c>
      <c r="J69" s="626">
        <f t="shared" ref="J69:J76" si="6">(I69+H69)/2</f>
        <v>2.5</v>
      </c>
      <c r="K69" s="618" t="s">
        <v>863</v>
      </c>
      <c r="L69" s="690">
        <v>3</v>
      </c>
      <c r="M69" s="664" t="s">
        <v>47</v>
      </c>
      <c r="N69" s="666" t="s">
        <v>867</v>
      </c>
      <c r="O69" s="38"/>
    </row>
    <row r="70" spans="1:15" s="64" customFormat="1" ht="15" customHeight="1" x14ac:dyDescent="0.25">
      <c r="A70" s="631" t="s">
        <v>359</v>
      </c>
      <c r="B70" s="631" t="s">
        <v>387</v>
      </c>
      <c r="C70" s="631" t="s">
        <v>356</v>
      </c>
      <c r="D70" s="631" t="s">
        <v>352</v>
      </c>
      <c r="E70" s="612"/>
      <c r="F70" s="613"/>
      <c r="G70" s="634" t="s">
        <v>778</v>
      </c>
      <c r="H70" s="632">
        <v>1.3</v>
      </c>
      <c r="I70" s="632">
        <v>1.4</v>
      </c>
      <c r="J70" s="626">
        <f t="shared" si="6"/>
        <v>1.35</v>
      </c>
      <c r="K70" s="618" t="s">
        <v>50</v>
      </c>
      <c r="L70" s="669">
        <v>1</v>
      </c>
      <c r="M70" s="618" t="s">
        <v>48</v>
      </c>
      <c r="N70" s="640"/>
      <c r="O70" s="44"/>
    </row>
    <row r="71" spans="1:15" s="7" customFormat="1" ht="15" customHeight="1" x14ac:dyDescent="0.35">
      <c r="A71" s="631" t="s">
        <v>359</v>
      </c>
      <c r="B71" s="631" t="s">
        <v>387</v>
      </c>
      <c r="C71" s="631" t="s">
        <v>356</v>
      </c>
      <c r="D71" s="631" t="s">
        <v>354</v>
      </c>
      <c r="E71" s="612"/>
      <c r="F71" s="613"/>
      <c r="G71" s="660" t="s">
        <v>736</v>
      </c>
      <c r="H71" s="632">
        <v>1</v>
      </c>
      <c r="I71" s="632">
        <v>5</v>
      </c>
      <c r="J71" s="626">
        <f t="shared" si="6"/>
        <v>3</v>
      </c>
      <c r="K71" s="618" t="s">
        <v>50</v>
      </c>
      <c r="L71" s="415">
        <v>1</v>
      </c>
      <c r="M71" s="414" t="s">
        <v>48</v>
      </c>
      <c r="N71" s="618"/>
      <c r="O71" s="38"/>
    </row>
    <row r="72" spans="1:15" s="7" customFormat="1" ht="15" customHeight="1" x14ac:dyDescent="0.35">
      <c r="A72" s="631" t="s">
        <v>359</v>
      </c>
      <c r="B72" s="631" t="s">
        <v>387</v>
      </c>
      <c r="C72" s="631" t="s">
        <v>356</v>
      </c>
      <c r="D72" s="631" t="s">
        <v>356</v>
      </c>
      <c r="E72" s="612"/>
      <c r="F72" s="613"/>
      <c r="G72" s="634" t="s">
        <v>513</v>
      </c>
      <c r="H72" s="632">
        <v>1</v>
      </c>
      <c r="I72" s="632">
        <v>2</v>
      </c>
      <c r="J72" s="626">
        <f t="shared" si="6"/>
        <v>1.5</v>
      </c>
      <c r="K72" s="618" t="s">
        <v>50</v>
      </c>
      <c r="L72" s="415">
        <v>1</v>
      </c>
      <c r="M72" s="414" t="s">
        <v>48</v>
      </c>
      <c r="N72" s="618"/>
      <c r="O72" s="38"/>
    </row>
    <row r="73" spans="1:15" s="64" customFormat="1" ht="15" customHeight="1" x14ac:dyDescent="0.25">
      <c r="A73" s="613" t="s">
        <v>359</v>
      </c>
      <c r="B73" s="613" t="s">
        <v>387</v>
      </c>
      <c r="C73" s="613" t="s">
        <v>359</v>
      </c>
      <c r="D73" s="668"/>
      <c r="E73" s="668"/>
      <c r="F73" s="613"/>
      <c r="G73" s="614" t="s">
        <v>514</v>
      </c>
      <c r="H73" s="677"/>
      <c r="I73" s="677"/>
      <c r="J73" s="678"/>
      <c r="K73" s="679"/>
      <c r="L73" s="680"/>
      <c r="M73" s="679"/>
      <c r="N73" s="679"/>
      <c r="O73" s="44"/>
    </row>
    <row r="74" spans="1:15" s="7" customFormat="1" ht="100" x14ac:dyDescent="0.35">
      <c r="A74" s="631" t="s">
        <v>359</v>
      </c>
      <c r="B74" s="631" t="s">
        <v>387</v>
      </c>
      <c r="C74" s="631" t="s">
        <v>359</v>
      </c>
      <c r="D74" s="631" t="s">
        <v>387</v>
      </c>
      <c r="E74" s="612"/>
      <c r="F74" s="613"/>
      <c r="G74" s="663" t="s">
        <v>515</v>
      </c>
      <c r="H74" s="625">
        <v>0.25</v>
      </c>
      <c r="I74" s="625">
        <v>0.5</v>
      </c>
      <c r="J74" s="626">
        <f t="shared" si="6"/>
        <v>0.375</v>
      </c>
      <c r="K74" s="618" t="s">
        <v>50</v>
      </c>
      <c r="L74" s="690">
        <v>1</v>
      </c>
      <c r="M74" s="664" t="s">
        <v>48</v>
      </c>
      <c r="N74" s="666" t="s">
        <v>868</v>
      </c>
      <c r="O74" s="38"/>
    </row>
    <row r="75" spans="1:15" s="7" customFormat="1" ht="62.5" x14ac:dyDescent="0.2">
      <c r="A75" s="631" t="s">
        <v>359</v>
      </c>
      <c r="B75" s="631" t="s">
        <v>387</v>
      </c>
      <c r="C75" s="631" t="s">
        <v>359</v>
      </c>
      <c r="D75" s="631" t="s">
        <v>350</v>
      </c>
      <c r="E75" s="612"/>
      <c r="F75" s="613"/>
      <c r="G75" s="663" t="s">
        <v>516</v>
      </c>
      <c r="H75" s="413">
        <v>2</v>
      </c>
      <c r="I75" s="413">
        <v>2</v>
      </c>
      <c r="J75" s="626">
        <f t="shared" si="6"/>
        <v>2</v>
      </c>
      <c r="K75" s="618" t="s">
        <v>50</v>
      </c>
      <c r="L75" s="644">
        <v>1</v>
      </c>
      <c r="M75" s="664" t="s">
        <v>48</v>
      </c>
      <c r="N75" s="666" t="s">
        <v>570</v>
      </c>
      <c r="O75" s="33"/>
    </row>
    <row r="76" spans="1:15" s="64" customFormat="1" ht="45" customHeight="1" x14ac:dyDescent="0.25">
      <c r="A76" s="631" t="s">
        <v>359</v>
      </c>
      <c r="B76" s="631" t="s">
        <v>387</v>
      </c>
      <c r="C76" s="631" t="s">
        <v>359</v>
      </c>
      <c r="D76" s="631" t="s">
        <v>351</v>
      </c>
      <c r="E76" s="612"/>
      <c r="F76" s="613"/>
      <c r="G76" s="663" t="s">
        <v>116</v>
      </c>
      <c r="H76" s="703">
        <v>0.33333333333333331</v>
      </c>
      <c r="I76" s="703">
        <v>0.33333333333333331</v>
      </c>
      <c r="J76" s="626">
        <f t="shared" si="6"/>
        <v>0.33333333333333331</v>
      </c>
      <c r="K76" s="664" t="s">
        <v>50</v>
      </c>
      <c r="L76" s="665">
        <v>1</v>
      </c>
      <c r="M76" s="664" t="s">
        <v>48</v>
      </c>
      <c r="N76" s="666" t="s">
        <v>117</v>
      </c>
      <c r="O76" s="44"/>
    </row>
    <row r="77" spans="1:15" s="7" customFormat="1" x14ac:dyDescent="0.35">
      <c r="A77" s="631" t="s">
        <v>359</v>
      </c>
      <c r="B77" s="631" t="s">
        <v>387</v>
      </c>
      <c r="C77" s="631" t="s">
        <v>359</v>
      </c>
      <c r="D77" s="631" t="s">
        <v>352</v>
      </c>
      <c r="E77" s="612"/>
      <c r="F77" s="613"/>
      <c r="G77" s="663" t="s">
        <v>517</v>
      </c>
      <c r="H77" s="704">
        <f>1/3</f>
        <v>0.33333333333333331</v>
      </c>
      <c r="I77" s="705">
        <v>0.5</v>
      </c>
      <c r="J77" s="706">
        <f>(I77+H77)/2</f>
        <v>0.41666666666666663</v>
      </c>
      <c r="K77" s="674" t="s">
        <v>50</v>
      </c>
      <c r="L77" s="707">
        <v>1</v>
      </c>
      <c r="M77" s="675" t="s">
        <v>48</v>
      </c>
      <c r="N77" s="666" t="s">
        <v>118</v>
      </c>
      <c r="O77" s="38"/>
    </row>
    <row r="78" spans="1:15" s="7" customFormat="1" ht="75" x14ac:dyDescent="0.35">
      <c r="A78" s="631" t="s">
        <v>359</v>
      </c>
      <c r="B78" s="631" t="s">
        <v>387</v>
      </c>
      <c r="C78" s="631" t="s">
        <v>359</v>
      </c>
      <c r="D78" s="631" t="s">
        <v>354</v>
      </c>
      <c r="E78" s="612"/>
      <c r="F78" s="613"/>
      <c r="G78" s="663" t="s">
        <v>518</v>
      </c>
      <c r="H78" s="649">
        <v>2.5</v>
      </c>
      <c r="I78" s="649">
        <v>5</v>
      </c>
      <c r="J78" s="626">
        <f>(I78+H78)/2</f>
        <v>3.75</v>
      </c>
      <c r="K78" s="674" t="s">
        <v>50</v>
      </c>
      <c r="L78" s="409">
        <v>1</v>
      </c>
      <c r="M78" s="675" t="s">
        <v>48</v>
      </c>
      <c r="N78" s="666" t="s">
        <v>571</v>
      </c>
      <c r="O78" s="38"/>
    </row>
    <row r="79" spans="1:15" s="64" customFormat="1" ht="75" x14ac:dyDescent="0.25">
      <c r="A79" s="631" t="s">
        <v>359</v>
      </c>
      <c r="B79" s="631" t="s">
        <v>387</v>
      </c>
      <c r="C79" s="631" t="s">
        <v>359</v>
      </c>
      <c r="D79" s="631" t="s">
        <v>356</v>
      </c>
      <c r="E79" s="612"/>
      <c r="F79" s="613"/>
      <c r="G79" s="663" t="s">
        <v>519</v>
      </c>
      <c r="H79" s="625">
        <v>1</v>
      </c>
      <c r="I79" s="625">
        <v>3</v>
      </c>
      <c r="J79" s="626">
        <f>(I79+H79)/2</f>
        <v>2</v>
      </c>
      <c r="K79" s="629" t="s">
        <v>50</v>
      </c>
      <c r="L79" s="409">
        <v>1</v>
      </c>
      <c r="M79" s="675" t="s">
        <v>48</v>
      </c>
      <c r="N79" s="666" t="s">
        <v>572</v>
      </c>
      <c r="O79" s="44"/>
    </row>
    <row r="80" spans="1:15" s="64" customFormat="1" ht="15" customHeight="1" x14ac:dyDescent="0.25">
      <c r="A80" s="613" t="s">
        <v>359</v>
      </c>
      <c r="B80" s="613" t="s">
        <v>387</v>
      </c>
      <c r="C80" s="613" t="s">
        <v>360</v>
      </c>
      <c r="D80" s="631"/>
      <c r="E80" s="612"/>
      <c r="F80" s="613"/>
      <c r="G80" s="614" t="s">
        <v>816</v>
      </c>
      <c r="H80" s="632"/>
      <c r="I80" s="632"/>
      <c r="J80" s="633"/>
      <c r="K80" s="618"/>
      <c r="L80" s="415"/>
      <c r="M80" s="414"/>
      <c r="N80" s="666"/>
      <c r="O80" s="44"/>
    </row>
    <row r="81" spans="1:15" s="64" customFormat="1" ht="15" customHeight="1" x14ac:dyDescent="0.25">
      <c r="A81" s="631" t="s">
        <v>359</v>
      </c>
      <c r="B81" s="631" t="s">
        <v>387</v>
      </c>
      <c r="C81" s="631" t="s">
        <v>360</v>
      </c>
      <c r="D81" s="631" t="s">
        <v>387</v>
      </c>
      <c r="E81" s="612"/>
      <c r="F81" s="613"/>
      <c r="G81" s="634" t="s">
        <v>505</v>
      </c>
      <c r="H81" s="708">
        <v>2</v>
      </c>
      <c r="I81" s="708">
        <v>6</v>
      </c>
      <c r="J81" s="709">
        <f t="shared" ref="J81:J88" si="7">(I81+H81)/2</f>
        <v>4</v>
      </c>
      <c r="K81" s="618" t="s">
        <v>50</v>
      </c>
      <c r="L81" s="415">
        <v>1</v>
      </c>
      <c r="M81" s="414" t="s">
        <v>48</v>
      </c>
      <c r="N81" s="666" t="s">
        <v>821</v>
      </c>
      <c r="O81" s="44"/>
    </row>
    <row r="82" spans="1:15" s="64" customFormat="1" ht="30" customHeight="1" x14ac:dyDescent="0.25">
      <c r="A82" s="631" t="s">
        <v>359</v>
      </c>
      <c r="B82" s="631" t="s">
        <v>387</v>
      </c>
      <c r="C82" s="631" t="s">
        <v>360</v>
      </c>
      <c r="D82" s="631" t="s">
        <v>350</v>
      </c>
      <c r="E82" s="612"/>
      <c r="F82" s="613"/>
      <c r="G82" s="634" t="s">
        <v>500</v>
      </c>
      <c r="H82" s="708">
        <v>0.5</v>
      </c>
      <c r="I82" s="708">
        <v>1.5</v>
      </c>
      <c r="J82" s="709">
        <f t="shared" si="7"/>
        <v>1</v>
      </c>
      <c r="K82" s="618" t="s">
        <v>50</v>
      </c>
      <c r="L82" s="415">
        <v>1</v>
      </c>
      <c r="M82" s="414" t="s">
        <v>48</v>
      </c>
      <c r="N82" s="666" t="s">
        <v>822</v>
      </c>
      <c r="O82" s="44"/>
    </row>
    <row r="83" spans="1:15" s="64" customFormat="1" ht="15" customHeight="1" x14ac:dyDescent="0.25">
      <c r="A83" s="631" t="s">
        <v>359</v>
      </c>
      <c r="B83" s="631" t="s">
        <v>387</v>
      </c>
      <c r="C83" s="631" t="s">
        <v>360</v>
      </c>
      <c r="D83" s="631" t="s">
        <v>351</v>
      </c>
      <c r="E83" s="612"/>
      <c r="F83" s="613"/>
      <c r="G83" s="634" t="s">
        <v>817</v>
      </c>
      <c r="H83" s="708">
        <v>0.5</v>
      </c>
      <c r="I83" s="708">
        <v>1.5</v>
      </c>
      <c r="J83" s="709">
        <f t="shared" si="7"/>
        <v>1</v>
      </c>
      <c r="K83" s="618" t="s">
        <v>50</v>
      </c>
      <c r="L83" s="415">
        <v>1</v>
      </c>
      <c r="M83" s="414" t="s">
        <v>48</v>
      </c>
      <c r="N83" s="666" t="s">
        <v>823</v>
      </c>
      <c r="O83" s="44"/>
    </row>
    <row r="84" spans="1:15" s="64" customFormat="1" ht="30" customHeight="1" x14ac:dyDescent="0.25">
      <c r="A84" s="631" t="s">
        <v>359</v>
      </c>
      <c r="B84" s="631" t="s">
        <v>387</v>
      </c>
      <c r="C84" s="631" t="s">
        <v>360</v>
      </c>
      <c r="D84" s="631" t="s">
        <v>352</v>
      </c>
      <c r="E84" s="612"/>
      <c r="F84" s="613"/>
      <c r="G84" s="634" t="s">
        <v>818</v>
      </c>
      <c r="H84" s="708">
        <v>0.5</v>
      </c>
      <c r="I84" s="708">
        <v>2</v>
      </c>
      <c r="J84" s="709">
        <f t="shared" si="7"/>
        <v>1.25</v>
      </c>
      <c r="K84" s="618" t="s">
        <v>50</v>
      </c>
      <c r="L84" s="415">
        <v>1</v>
      </c>
      <c r="M84" s="414" t="s">
        <v>48</v>
      </c>
      <c r="N84" s="666" t="s">
        <v>822</v>
      </c>
      <c r="O84" s="44"/>
    </row>
    <row r="85" spans="1:15" s="64" customFormat="1" ht="30" customHeight="1" x14ac:dyDescent="0.25">
      <c r="A85" s="631" t="s">
        <v>359</v>
      </c>
      <c r="B85" s="631" t="s">
        <v>387</v>
      </c>
      <c r="C85" s="631" t="s">
        <v>360</v>
      </c>
      <c r="D85" s="631" t="s">
        <v>354</v>
      </c>
      <c r="E85" s="612"/>
      <c r="F85" s="613"/>
      <c r="G85" s="634" t="s">
        <v>819</v>
      </c>
      <c r="H85" s="708">
        <v>0.5</v>
      </c>
      <c r="I85" s="708">
        <v>2</v>
      </c>
      <c r="J85" s="709">
        <f t="shared" si="7"/>
        <v>1.25</v>
      </c>
      <c r="K85" s="618" t="s">
        <v>50</v>
      </c>
      <c r="L85" s="415">
        <v>1</v>
      </c>
      <c r="M85" s="414" t="s">
        <v>48</v>
      </c>
      <c r="N85" s="666" t="s">
        <v>822</v>
      </c>
      <c r="O85" s="44"/>
    </row>
    <row r="86" spans="1:15" s="64" customFormat="1" ht="12.5" x14ac:dyDescent="0.25">
      <c r="A86" s="631" t="s">
        <v>359</v>
      </c>
      <c r="B86" s="631" t="s">
        <v>387</v>
      </c>
      <c r="C86" s="631" t="s">
        <v>360</v>
      </c>
      <c r="D86" s="631" t="s">
        <v>356</v>
      </c>
      <c r="E86" s="612"/>
      <c r="F86" s="613"/>
      <c r="G86" s="634" t="s">
        <v>820</v>
      </c>
      <c r="H86" s="708">
        <v>0.2</v>
      </c>
      <c r="I86" s="708">
        <v>0.8</v>
      </c>
      <c r="J86" s="709">
        <f t="shared" si="7"/>
        <v>0.5</v>
      </c>
      <c r="K86" s="618" t="s">
        <v>50</v>
      </c>
      <c r="L86" s="415">
        <v>1</v>
      </c>
      <c r="M86" s="414" t="s">
        <v>48</v>
      </c>
      <c r="N86" s="666" t="s">
        <v>824</v>
      </c>
      <c r="O86" s="44"/>
    </row>
    <row r="87" spans="1:15" s="7" customFormat="1" x14ac:dyDescent="0.2">
      <c r="A87" s="613" t="s">
        <v>359</v>
      </c>
      <c r="B87" s="613" t="s">
        <v>387</v>
      </c>
      <c r="C87" s="613" t="s">
        <v>361</v>
      </c>
      <c r="D87" s="612"/>
      <c r="E87" s="612"/>
      <c r="F87" s="613"/>
      <c r="G87" s="614" t="s">
        <v>520</v>
      </c>
      <c r="H87" s="413"/>
      <c r="I87" s="413"/>
      <c r="J87" s="633"/>
      <c r="K87" s="618"/>
      <c r="L87" s="644"/>
      <c r="M87" s="618"/>
      <c r="N87" s="666"/>
      <c r="O87" s="33"/>
    </row>
    <row r="88" spans="1:15" s="7" customFormat="1" ht="30" customHeight="1" x14ac:dyDescent="0.2">
      <c r="A88" s="631" t="s">
        <v>359</v>
      </c>
      <c r="B88" s="631" t="s">
        <v>387</v>
      </c>
      <c r="C88" s="631" t="s">
        <v>361</v>
      </c>
      <c r="D88" s="631" t="s">
        <v>387</v>
      </c>
      <c r="E88" s="612"/>
      <c r="F88" s="613"/>
      <c r="G88" s="634" t="s">
        <v>825</v>
      </c>
      <c r="H88" s="413">
        <v>1</v>
      </c>
      <c r="I88" s="413">
        <v>2</v>
      </c>
      <c r="J88" s="709">
        <f t="shared" si="7"/>
        <v>1.5</v>
      </c>
      <c r="K88" s="618" t="s">
        <v>50</v>
      </c>
      <c r="L88" s="644">
        <v>8</v>
      </c>
      <c r="M88" s="618" t="s">
        <v>48</v>
      </c>
      <c r="N88" s="666" t="s">
        <v>521</v>
      </c>
      <c r="O88" s="33"/>
    </row>
    <row r="89" spans="1:15" s="7" customFormat="1" x14ac:dyDescent="0.25">
      <c r="A89" s="710"/>
      <c r="B89" s="710"/>
      <c r="C89" s="710"/>
      <c r="D89" s="710"/>
      <c r="E89" s="711"/>
      <c r="F89" s="712"/>
      <c r="G89" s="713"/>
      <c r="H89" s="714"/>
      <c r="I89" s="714"/>
      <c r="J89" s="714"/>
      <c r="K89" s="715"/>
      <c r="L89" s="716"/>
      <c r="M89" s="717"/>
      <c r="N89" s="718"/>
      <c r="O89" s="38"/>
    </row>
    <row r="90" spans="1:15" s="7" customFormat="1" x14ac:dyDescent="0.35">
      <c r="A90" s="613" t="s">
        <v>359</v>
      </c>
      <c r="B90" s="613" t="s">
        <v>350</v>
      </c>
      <c r="C90" s="612"/>
      <c r="D90" s="612"/>
      <c r="E90" s="612"/>
      <c r="F90" s="613"/>
      <c r="G90" s="719" t="s">
        <v>522</v>
      </c>
      <c r="H90" s="703"/>
      <c r="I90" s="703"/>
      <c r="J90" s="706"/>
      <c r="K90" s="664"/>
      <c r="L90" s="665"/>
      <c r="M90" s="664"/>
      <c r="N90" s="618"/>
      <c r="O90" s="38"/>
    </row>
    <row r="91" spans="1:15" s="7" customFormat="1" ht="22.5" customHeight="1" x14ac:dyDescent="0.35">
      <c r="A91" s="613" t="s">
        <v>359</v>
      </c>
      <c r="B91" s="613" t="s">
        <v>350</v>
      </c>
      <c r="C91" s="613" t="s">
        <v>387</v>
      </c>
      <c r="D91" s="668"/>
      <c r="E91" s="668"/>
      <c r="F91" s="631"/>
      <c r="G91" s="614" t="s">
        <v>257</v>
      </c>
      <c r="H91" s="633"/>
      <c r="I91" s="633"/>
      <c r="J91" s="633"/>
      <c r="K91" s="720"/>
      <c r="L91" s="721"/>
      <c r="M91" s="720"/>
      <c r="N91" s="722"/>
      <c r="O91" s="38"/>
    </row>
    <row r="92" spans="1:15" s="7" customFormat="1" ht="51.75" customHeight="1" x14ac:dyDescent="0.35">
      <c r="A92" s="870" t="s">
        <v>1438</v>
      </c>
      <c r="B92" s="871"/>
      <c r="C92" s="871"/>
      <c r="D92" s="871"/>
      <c r="E92" s="871"/>
      <c r="F92" s="871"/>
      <c r="G92" s="871"/>
      <c r="H92" s="871"/>
      <c r="I92" s="871"/>
      <c r="J92" s="871"/>
      <c r="K92" s="871"/>
      <c r="L92" s="871"/>
      <c r="M92" s="871"/>
      <c r="N92" s="872"/>
      <c r="O92" s="38"/>
    </row>
    <row r="93" spans="1:15" s="64" customFormat="1" ht="150" x14ac:dyDescent="0.25">
      <c r="A93" s="145" t="s">
        <v>359</v>
      </c>
      <c r="B93" s="145" t="s">
        <v>350</v>
      </c>
      <c r="C93" s="145" t="s">
        <v>387</v>
      </c>
      <c r="D93" s="145" t="s">
        <v>387</v>
      </c>
      <c r="E93" s="723"/>
      <c r="F93" s="724"/>
      <c r="G93" s="696" t="s">
        <v>100</v>
      </c>
      <c r="H93" s="625">
        <v>5</v>
      </c>
      <c r="I93" s="625">
        <v>8</v>
      </c>
      <c r="J93" s="709">
        <f t="shared" ref="J93" si="8">(I93+H93)/2</f>
        <v>6.5</v>
      </c>
      <c r="K93" s="629" t="s">
        <v>51</v>
      </c>
      <c r="L93" s="642" t="s">
        <v>168</v>
      </c>
      <c r="M93" s="629" t="s">
        <v>48</v>
      </c>
      <c r="N93" s="623" t="s">
        <v>584</v>
      </c>
      <c r="O93" s="44"/>
    </row>
    <row r="94" spans="1:15" s="7" customFormat="1" ht="19.5" customHeight="1" x14ac:dyDescent="0.35">
      <c r="A94" s="142" t="s">
        <v>359</v>
      </c>
      <c r="B94" s="142" t="s">
        <v>350</v>
      </c>
      <c r="C94" s="142" t="s">
        <v>350</v>
      </c>
      <c r="D94" s="143"/>
      <c r="E94" s="143"/>
      <c r="F94" s="142"/>
      <c r="G94" s="862" t="s">
        <v>101</v>
      </c>
      <c r="H94" s="863"/>
      <c r="I94" s="863"/>
      <c r="J94" s="863"/>
      <c r="K94" s="863"/>
      <c r="L94" s="863"/>
      <c r="M94" s="863"/>
      <c r="N94" s="864"/>
      <c r="O94" s="38"/>
    </row>
    <row r="95" spans="1:15" s="7" customFormat="1" ht="71.25" customHeight="1" x14ac:dyDescent="0.35">
      <c r="A95" s="859" t="s">
        <v>1439</v>
      </c>
      <c r="B95" s="860"/>
      <c r="C95" s="860"/>
      <c r="D95" s="860"/>
      <c r="E95" s="860"/>
      <c r="F95" s="860"/>
      <c r="G95" s="860"/>
      <c r="H95" s="860"/>
      <c r="I95" s="860"/>
      <c r="J95" s="860"/>
      <c r="K95" s="860"/>
      <c r="L95" s="860"/>
      <c r="M95" s="860"/>
      <c r="N95" s="861"/>
      <c r="O95" s="38"/>
    </row>
    <row r="96" spans="1:15" s="7" customFormat="1" ht="75" x14ac:dyDescent="0.35">
      <c r="A96" s="145" t="s">
        <v>359</v>
      </c>
      <c r="B96" s="145" t="s">
        <v>350</v>
      </c>
      <c r="C96" s="145" t="s">
        <v>350</v>
      </c>
      <c r="D96" s="145" t="s">
        <v>387</v>
      </c>
      <c r="E96" s="146"/>
      <c r="F96" s="145"/>
      <c r="G96" s="650" t="s">
        <v>575</v>
      </c>
      <c r="H96" s="725" t="s">
        <v>169</v>
      </c>
      <c r="I96" s="725"/>
      <c r="J96" s="725"/>
      <c r="K96" s="726" t="s">
        <v>51</v>
      </c>
      <c r="L96" s="727">
        <v>6</v>
      </c>
      <c r="M96" s="726" t="s">
        <v>48</v>
      </c>
      <c r="N96" s="666" t="s">
        <v>102</v>
      </c>
      <c r="O96" s="38"/>
    </row>
    <row r="97" spans="1:15" s="7" customFormat="1" ht="75" x14ac:dyDescent="0.35">
      <c r="A97" s="145" t="s">
        <v>359</v>
      </c>
      <c r="B97" s="145" t="s">
        <v>350</v>
      </c>
      <c r="C97" s="145" t="s">
        <v>350</v>
      </c>
      <c r="D97" s="145" t="s">
        <v>350</v>
      </c>
      <c r="E97" s="146"/>
      <c r="F97" s="145"/>
      <c r="G97" s="650" t="s">
        <v>576</v>
      </c>
      <c r="H97" s="725" t="s">
        <v>170</v>
      </c>
      <c r="I97" s="725"/>
      <c r="J97" s="725"/>
      <c r="K97" s="726" t="s">
        <v>51</v>
      </c>
      <c r="L97" s="727">
        <v>8</v>
      </c>
      <c r="M97" s="726" t="s">
        <v>48</v>
      </c>
      <c r="N97" s="666" t="s">
        <v>573</v>
      </c>
      <c r="O97" s="38"/>
    </row>
    <row r="98" spans="1:15" s="7" customFormat="1" ht="45" customHeight="1" x14ac:dyDescent="0.35">
      <c r="A98" s="145" t="s">
        <v>359</v>
      </c>
      <c r="B98" s="145" t="s">
        <v>350</v>
      </c>
      <c r="C98" s="145" t="s">
        <v>350</v>
      </c>
      <c r="D98" s="145" t="s">
        <v>351</v>
      </c>
      <c r="E98" s="146"/>
      <c r="F98" s="142"/>
      <c r="G98" s="650" t="s">
        <v>577</v>
      </c>
      <c r="H98" s="725">
        <v>2</v>
      </c>
      <c r="I98" s="725"/>
      <c r="J98" s="725"/>
      <c r="K98" s="726" t="s">
        <v>1385</v>
      </c>
      <c r="L98" s="727">
        <v>8</v>
      </c>
      <c r="M98" s="726" t="s">
        <v>48</v>
      </c>
      <c r="N98" s="666" t="s">
        <v>103</v>
      </c>
      <c r="O98" s="38"/>
    </row>
    <row r="99" spans="1:15" s="7" customFormat="1" ht="45" customHeight="1" x14ac:dyDescent="0.35">
      <c r="A99" s="145" t="s">
        <v>359</v>
      </c>
      <c r="B99" s="145" t="s">
        <v>350</v>
      </c>
      <c r="C99" s="145" t="s">
        <v>350</v>
      </c>
      <c r="D99" s="145" t="s">
        <v>352</v>
      </c>
      <c r="E99" s="143"/>
      <c r="F99" s="142"/>
      <c r="G99" s="650" t="s">
        <v>578</v>
      </c>
      <c r="H99" s="728">
        <v>4</v>
      </c>
      <c r="I99" s="728"/>
      <c r="J99" s="728"/>
      <c r="K99" s="726" t="s">
        <v>51</v>
      </c>
      <c r="L99" s="727">
        <v>12</v>
      </c>
      <c r="M99" s="726" t="s">
        <v>48</v>
      </c>
      <c r="N99" s="666" t="s">
        <v>104</v>
      </c>
      <c r="O99" s="38"/>
    </row>
    <row r="100" spans="1:15" s="7" customFormat="1" ht="60" customHeight="1" x14ac:dyDescent="0.35">
      <c r="A100" s="145" t="s">
        <v>359</v>
      </c>
      <c r="B100" s="145" t="s">
        <v>350</v>
      </c>
      <c r="C100" s="145" t="s">
        <v>350</v>
      </c>
      <c r="D100" s="145" t="s">
        <v>354</v>
      </c>
      <c r="E100" s="146"/>
      <c r="F100" s="145"/>
      <c r="G100" s="650" t="s">
        <v>579</v>
      </c>
      <c r="H100" s="728">
        <v>4</v>
      </c>
      <c r="I100" s="728"/>
      <c r="J100" s="728"/>
      <c r="K100" s="726" t="s">
        <v>51</v>
      </c>
      <c r="L100" s="727">
        <v>12</v>
      </c>
      <c r="M100" s="726" t="s">
        <v>48</v>
      </c>
      <c r="N100" s="666" t="s">
        <v>105</v>
      </c>
      <c r="O100" s="38"/>
    </row>
    <row r="101" spans="1:15" s="7" customFormat="1" ht="75" customHeight="1" x14ac:dyDescent="0.35">
      <c r="A101" s="145" t="s">
        <v>359</v>
      </c>
      <c r="B101" s="145" t="s">
        <v>350</v>
      </c>
      <c r="C101" s="145" t="s">
        <v>350</v>
      </c>
      <c r="D101" s="145" t="s">
        <v>356</v>
      </c>
      <c r="E101" s="146"/>
      <c r="F101" s="145"/>
      <c r="G101" s="650" t="s">
        <v>580</v>
      </c>
      <c r="H101" s="725">
        <v>10</v>
      </c>
      <c r="I101" s="725"/>
      <c r="J101" s="725"/>
      <c r="K101" s="726" t="s">
        <v>51</v>
      </c>
      <c r="L101" s="727">
        <v>46</v>
      </c>
      <c r="M101" s="726" t="s">
        <v>48</v>
      </c>
      <c r="N101" s="666" t="s">
        <v>574</v>
      </c>
      <c r="O101" s="38"/>
    </row>
    <row r="102" spans="1:15" s="7" customFormat="1" ht="112.5" x14ac:dyDescent="0.35">
      <c r="A102" s="145" t="s">
        <v>359</v>
      </c>
      <c r="B102" s="145" t="s">
        <v>350</v>
      </c>
      <c r="C102" s="145" t="s">
        <v>350</v>
      </c>
      <c r="D102" s="145" t="s">
        <v>359</v>
      </c>
      <c r="E102" s="146"/>
      <c r="F102" s="145"/>
      <c r="G102" s="650" t="s">
        <v>581</v>
      </c>
      <c r="H102" s="725">
        <v>9</v>
      </c>
      <c r="I102" s="725"/>
      <c r="J102" s="725"/>
      <c r="K102" s="726" t="s">
        <v>51</v>
      </c>
      <c r="L102" s="727">
        <v>56</v>
      </c>
      <c r="M102" s="726" t="s">
        <v>48</v>
      </c>
      <c r="N102" s="666" t="s">
        <v>106</v>
      </c>
      <c r="O102" s="38"/>
    </row>
    <row r="103" spans="1:15" s="7" customFormat="1" ht="87.5" x14ac:dyDescent="0.35">
      <c r="A103" s="145" t="s">
        <v>359</v>
      </c>
      <c r="B103" s="145" t="s">
        <v>350</v>
      </c>
      <c r="C103" s="145" t="s">
        <v>350</v>
      </c>
      <c r="D103" s="145" t="s">
        <v>360</v>
      </c>
      <c r="E103" s="146"/>
      <c r="F103" s="145"/>
      <c r="G103" s="650" t="s">
        <v>582</v>
      </c>
      <c r="H103" s="725" t="s">
        <v>171</v>
      </c>
      <c r="I103" s="725"/>
      <c r="J103" s="725"/>
      <c r="K103" s="726" t="s">
        <v>51</v>
      </c>
      <c r="L103" s="727">
        <v>78</v>
      </c>
      <c r="M103" s="726" t="s">
        <v>48</v>
      </c>
      <c r="N103" s="666" t="s">
        <v>107</v>
      </c>
      <c r="O103" s="38"/>
    </row>
    <row r="104" spans="1:15" s="7" customFormat="1" x14ac:dyDescent="0.25">
      <c r="A104" s="710"/>
      <c r="B104" s="710"/>
      <c r="C104" s="710"/>
      <c r="D104" s="710"/>
      <c r="E104" s="711"/>
      <c r="F104" s="712"/>
      <c r="G104" s="713"/>
      <c r="H104" s="714"/>
      <c r="I104" s="714"/>
      <c r="J104" s="714"/>
      <c r="K104" s="715"/>
      <c r="L104" s="716"/>
      <c r="M104" s="717"/>
      <c r="N104" s="718"/>
      <c r="O104" s="38"/>
    </row>
    <row r="105" spans="1:15" s="7" customFormat="1" x14ac:dyDescent="0.35">
      <c r="A105" s="173" t="s">
        <v>359</v>
      </c>
      <c r="B105" s="173" t="s">
        <v>351</v>
      </c>
      <c r="C105" s="729"/>
      <c r="D105" s="151"/>
      <c r="E105" s="151"/>
      <c r="F105" s="730"/>
      <c r="G105" s="321" t="s">
        <v>1161</v>
      </c>
      <c r="H105" s="731"/>
      <c r="I105" s="731"/>
      <c r="J105" s="731"/>
      <c r="K105" s="732"/>
      <c r="L105" s="733"/>
      <c r="M105" s="732"/>
      <c r="N105" s="737"/>
      <c r="O105" s="38"/>
    </row>
    <row r="106" spans="1:15" s="7" customFormat="1" x14ac:dyDescent="0.35">
      <c r="A106" s="173" t="s">
        <v>359</v>
      </c>
      <c r="B106" s="173" t="s">
        <v>351</v>
      </c>
      <c r="C106" s="734" t="s">
        <v>387</v>
      </c>
      <c r="D106" s="151"/>
      <c r="E106" s="151"/>
      <c r="F106" s="730"/>
      <c r="G106" s="321" t="s">
        <v>959</v>
      </c>
      <c r="H106" s="731"/>
      <c r="I106" s="731"/>
      <c r="J106" s="731"/>
      <c r="K106" s="732"/>
      <c r="L106" s="733"/>
      <c r="M106" s="732"/>
      <c r="N106" s="737"/>
      <c r="O106" s="38"/>
    </row>
    <row r="107" spans="1:15" s="7" customFormat="1" x14ac:dyDescent="0.35">
      <c r="A107" s="197" t="s">
        <v>359</v>
      </c>
      <c r="B107" s="197" t="s">
        <v>351</v>
      </c>
      <c r="C107" s="735" t="s">
        <v>387</v>
      </c>
      <c r="D107" s="735" t="s">
        <v>387</v>
      </c>
      <c r="E107" s="151"/>
      <c r="F107" s="730"/>
      <c r="G107" s="736" t="s">
        <v>960</v>
      </c>
      <c r="H107" s="731">
        <v>3</v>
      </c>
      <c r="I107" s="731">
        <v>3</v>
      </c>
      <c r="J107" s="731">
        <f t="shared" ref="J107:J128" si="9">(I107+H107)/2</f>
        <v>3</v>
      </c>
      <c r="K107" s="732" t="s">
        <v>50</v>
      </c>
      <c r="L107" s="733">
        <v>1</v>
      </c>
      <c r="M107" s="732" t="s">
        <v>48</v>
      </c>
      <c r="N107" s="737" t="s">
        <v>978</v>
      </c>
      <c r="O107" s="38"/>
    </row>
    <row r="108" spans="1:15" s="7" customFormat="1" x14ac:dyDescent="0.35">
      <c r="A108" s="197" t="s">
        <v>359</v>
      </c>
      <c r="B108" s="197" t="s">
        <v>351</v>
      </c>
      <c r="C108" s="735" t="s">
        <v>387</v>
      </c>
      <c r="D108" s="735" t="s">
        <v>350</v>
      </c>
      <c r="E108" s="151"/>
      <c r="F108" s="730"/>
      <c r="G108" s="736" t="s">
        <v>961</v>
      </c>
      <c r="H108" s="731">
        <v>4</v>
      </c>
      <c r="I108" s="731">
        <v>4</v>
      </c>
      <c r="J108" s="731">
        <f t="shared" si="9"/>
        <v>4</v>
      </c>
      <c r="K108" s="732" t="s">
        <v>50</v>
      </c>
      <c r="L108" s="733">
        <v>1</v>
      </c>
      <c r="M108" s="732" t="s">
        <v>48</v>
      </c>
      <c r="N108" s="737" t="s">
        <v>964</v>
      </c>
      <c r="O108" s="38"/>
    </row>
    <row r="109" spans="1:15" s="7" customFormat="1" x14ac:dyDescent="0.35">
      <c r="A109" s="173" t="s">
        <v>359</v>
      </c>
      <c r="B109" s="173" t="s">
        <v>351</v>
      </c>
      <c r="C109" s="734" t="s">
        <v>350</v>
      </c>
      <c r="D109" s="151"/>
      <c r="E109" s="151"/>
      <c r="F109" s="730"/>
      <c r="G109" s="321" t="s">
        <v>962</v>
      </c>
      <c r="H109" s="731"/>
      <c r="I109" s="731"/>
      <c r="J109" s="731"/>
      <c r="K109" s="732"/>
      <c r="L109" s="733"/>
      <c r="M109" s="732"/>
      <c r="N109" s="737"/>
      <c r="O109" s="38"/>
    </row>
    <row r="110" spans="1:15" s="7" customFormat="1" x14ac:dyDescent="0.35">
      <c r="A110" s="197" t="s">
        <v>359</v>
      </c>
      <c r="B110" s="197" t="s">
        <v>351</v>
      </c>
      <c r="C110" s="735" t="s">
        <v>350</v>
      </c>
      <c r="D110" s="735" t="s">
        <v>387</v>
      </c>
      <c r="E110" s="151"/>
      <c r="F110" s="730"/>
      <c r="G110" s="736" t="s">
        <v>973</v>
      </c>
      <c r="H110" s="731">
        <v>12</v>
      </c>
      <c r="I110" s="731">
        <v>12</v>
      </c>
      <c r="J110" s="731">
        <f t="shared" si="9"/>
        <v>12</v>
      </c>
      <c r="K110" s="732" t="s">
        <v>50</v>
      </c>
      <c r="L110" s="733">
        <v>1</v>
      </c>
      <c r="M110" s="732" t="s">
        <v>48</v>
      </c>
      <c r="N110" s="737" t="s">
        <v>979</v>
      </c>
      <c r="O110" s="38"/>
    </row>
    <row r="111" spans="1:15" s="7" customFormat="1" x14ac:dyDescent="0.35">
      <c r="A111" s="197" t="s">
        <v>359</v>
      </c>
      <c r="B111" s="197" t="s">
        <v>351</v>
      </c>
      <c r="C111" s="735" t="s">
        <v>350</v>
      </c>
      <c r="D111" s="735" t="s">
        <v>350</v>
      </c>
      <c r="E111" s="151"/>
      <c r="F111" s="730"/>
      <c r="G111" s="736" t="s">
        <v>974</v>
      </c>
      <c r="H111" s="731">
        <v>12</v>
      </c>
      <c r="I111" s="731">
        <v>12</v>
      </c>
      <c r="J111" s="731">
        <f t="shared" si="9"/>
        <v>12</v>
      </c>
      <c r="K111" s="732" t="s">
        <v>50</v>
      </c>
      <c r="L111" s="733">
        <v>1</v>
      </c>
      <c r="M111" s="732" t="s">
        <v>48</v>
      </c>
      <c r="N111" s="737" t="s">
        <v>963</v>
      </c>
      <c r="O111" s="38"/>
    </row>
    <row r="112" spans="1:15" s="7" customFormat="1" x14ac:dyDescent="0.35">
      <c r="A112" s="173" t="s">
        <v>359</v>
      </c>
      <c r="B112" s="173" t="s">
        <v>351</v>
      </c>
      <c r="C112" s="734" t="s">
        <v>351</v>
      </c>
      <c r="D112" s="151"/>
      <c r="E112" s="151"/>
      <c r="F112" s="730"/>
      <c r="G112" s="321" t="s">
        <v>965</v>
      </c>
      <c r="H112" s="731"/>
      <c r="I112" s="731"/>
      <c r="J112" s="731"/>
      <c r="K112" s="732"/>
      <c r="L112" s="733"/>
      <c r="M112" s="732"/>
      <c r="N112" s="737"/>
      <c r="O112" s="38"/>
    </row>
    <row r="113" spans="1:15" s="7" customFormat="1" x14ac:dyDescent="0.35">
      <c r="A113" s="197" t="s">
        <v>359</v>
      </c>
      <c r="B113" s="197" t="s">
        <v>351</v>
      </c>
      <c r="C113" s="735" t="s">
        <v>351</v>
      </c>
      <c r="D113" s="735" t="s">
        <v>387</v>
      </c>
      <c r="E113" s="151"/>
      <c r="F113" s="730"/>
      <c r="G113" s="736" t="s">
        <v>966</v>
      </c>
      <c r="H113" s="731">
        <v>12</v>
      </c>
      <c r="I113" s="731">
        <v>12</v>
      </c>
      <c r="J113" s="731">
        <f t="shared" si="9"/>
        <v>12</v>
      </c>
      <c r="K113" s="732" t="s">
        <v>50</v>
      </c>
      <c r="L113" s="733">
        <v>1</v>
      </c>
      <c r="M113" s="732" t="s">
        <v>48</v>
      </c>
      <c r="N113" s="737" t="s">
        <v>980</v>
      </c>
      <c r="O113" s="38"/>
    </row>
    <row r="114" spans="1:15" s="7" customFormat="1" x14ac:dyDescent="0.35">
      <c r="A114" s="197" t="s">
        <v>359</v>
      </c>
      <c r="B114" s="197" t="s">
        <v>351</v>
      </c>
      <c r="C114" s="735" t="s">
        <v>351</v>
      </c>
      <c r="D114" s="735" t="s">
        <v>350</v>
      </c>
      <c r="E114" s="151"/>
      <c r="F114" s="730"/>
      <c r="G114" s="736" t="s">
        <v>967</v>
      </c>
      <c r="H114" s="731">
        <v>12</v>
      </c>
      <c r="I114" s="731">
        <v>12</v>
      </c>
      <c r="J114" s="731">
        <f t="shared" si="9"/>
        <v>12</v>
      </c>
      <c r="K114" s="732" t="s">
        <v>50</v>
      </c>
      <c r="L114" s="733">
        <v>1</v>
      </c>
      <c r="M114" s="732" t="s">
        <v>48</v>
      </c>
      <c r="N114" s="737" t="s">
        <v>968</v>
      </c>
      <c r="O114" s="38"/>
    </row>
    <row r="115" spans="1:15" s="7" customFormat="1" x14ac:dyDescent="0.35">
      <c r="A115" s="173" t="s">
        <v>359</v>
      </c>
      <c r="B115" s="173" t="s">
        <v>351</v>
      </c>
      <c r="C115" s="734" t="s">
        <v>352</v>
      </c>
      <c r="D115" s="151"/>
      <c r="E115" s="151"/>
      <c r="F115" s="730"/>
      <c r="G115" s="321" t="s">
        <v>969</v>
      </c>
      <c r="H115" s="731"/>
      <c r="I115" s="731"/>
      <c r="J115" s="731"/>
      <c r="K115" s="732"/>
      <c r="L115" s="733"/>
      <c r="M115" s="732"/>
      <c r="N115" s="737"/>
      <c r="O115" s="38"/>
    </row>
    <row r="116" spans="1:15" s="7" customFormat="1" x14ac:dyDescent="0.35">
      <c r="A116" s="197" t="s">
        <v>359</v>
      </c>
      <c r="B116" s="197" t="s">
        <v>351</v>
      </c>
      <c r="C116" s="735" t="s">
        <v>352</v>
      </c>
      <c r="D116" s="735" t="s">
        <v>387</v>
      </c>
      <c r="E116" s="151"/>
      <c r="F116" s="730"/>
      <c r="G116" s="736" t="s">
        <v>970</v>
      </c>
      <c r="H116" s="731">
        <v>2</v>
      </c>
      <c r="I116" s="731">
        <v>2</v>
      </c>
      <c r="J116" s="731">
        <f t="shared" si="9"/>
        <v>2</v>
      </c>
      <c r="K116" s="732" t="s">
        <v>50</v>
      </c>
      <c r="L116" s="733">
        <v>1</v>
      </c>
      <c r="M116" s="732" t="s">
        <v>48</v>
      </c>
      <c r="N116" s="737" t="s">
        <v>981</v>
      </c>
      <c r="O116" s="38"/>
    </row>
    <row r="117" spans="1:15" s="7" customFormat="1" x14ac:dyDescent="0.35">
      <c r="A117" s="197" t="s">
        <v>359</v>
      </c>
      <c r="B117" s="197" t="s">
        <v>351</v>
      </c>
      <c r="C117" s="735" t="s">
        <v>352</v>
      </c>
      <c r="D117" s="735" t="s">
        <v>350</v>
      </c>
      <c r="E117" s="151"/>
      <c r="F117" s="730"/>
      <c r="G117" s="736" t="s">
        <v>971</v>
      </c>
      <c r="H117" s="731">
        <v>4</v>
      </c>
      <c r="I117" s="731">
        <v>4</v>
      </c>
      <c r="J117" s="731">
        <f t="shared" si="9"/>
        <v>4</v>
      </c>
      <c r="K117" s="732" t="s">
        <v>50</v>
      </c>
      <c r="L117" s="733">
        <v>1</v>
      </c>
      <c r="M117" s="732" t="s">
        <v>48</v>
      </c>
      <c r="N117" s="737" t="s">
        <v>972</v>
      </c>
      <c r="O117" s="38"/>
    </row>
    <row r="118" spans="1:15" s="7" customFormat="1" ht="37.5" x14ac:dyDescent="0.35">
      <c r="A118" s="173" t="s">
        <v>359</v>
      </c>
      <c r="B118" s="173" t="s">
        <v>351</v>
      </c>
      <c r="C118" s="734" t="s">
        <v>354</v>
      </c>
      <c r="D118" s="151"/>
      <c r="E118" s="151"/>
      <c r="F118" s="730"/>
      <c r="G118" s="321" t="s">
        <v>975</v>
      </c>
      <c r="H118" s="731"/>
      <c r="I118" s="731"/>
      <c r="J118" s="731"/>
      <c r="K118" s="732"/>
      <c r="L118" s="733"/>
      <c r="M118" s="732"/>
      <c r="N118" s="737" t="s">
        <v>982</v>
      </c>
      <c r="O118" s="38"/>
    </row>
    <row r="119" spans="1:15" s="7" customFormat="1" x14ac:dyDescent="0.35">
      <c r="A119" s="197" t="s">
        <v>359</v>
      </c>
      <c r="B119" s="197" t="s">
        <v>351</v>
      </c>
      <c r="C119" s="735" t="s">
        <v>354</v>
      </c>
      <c r="D119" s="735" t="s">
        <v>387</v>
      </c>
      <c r="E119" s="151"/>
      <c r="F119" s="730"/>
      <c r="G119" s="736" t="s">
        <v>976</v>
      </c>
      <c r="H119" s="731">
        <v>1</v>
      </c>
      <c r="I119" s="731">
        <v>1</v>
      </c>
      <c r="J119" s="731">
        <f t="shared" si="9"/>
        <v>1</v>
      </c>
      <c r="K119" s="732" t="s">
        <v>50</v>
      </c>
      <c r="L119" s="733">
        <v>1</v>
      </c>
      <c r="M119" s="732" t="s">
        <v>48</v>
      </c>
      <c r="N119" s="737" t="s">
        <v>1151</v>
      </c>
      <c r="O119" s="38"/>
    </row>
    <row r="120" spans="1:15" s="7" customFormat="1" x14ac:dyDescent="0.35">
      <c r="A120" s="197" t="s">
        <v>359</v>
      </c>
      <c r="B120" s="197" t="s">
        <v>351</v>
      </c>
      <c r="C120" s="735" t="s">
        <v>354</v>
      </c>
      <c r="D120" s="735" t="s">
        <v>350</v>
      </c>
      <c r="E120" s="151"/>
      <c r="F120" s="730"/>
      <c r="G120" s="736" t="s">
        <v>977</v>
      </c>
      <c r="H120" s="731">
        <v>4</v>
      </c>
      <c r="I120" s="731">
        <v>4</v>
      </c>
      <c r="J120" s="731">
        <f t="shared" si="9"/>
        <v>4</v>
      </c>
      <c r="K120" s="732" t="s">
        <v>50</v>
      </c>
      <c r="L120" s="733">
        <v>1</v>
      </c>
      <c r="M120" s="732" t="s">
        <v>48</v>
      </c>
      <c r="N120" s="737" t="s">
        <v>1152</v>
      </c>
      <c r="O120" s="38"/>
    </row>
    <row r="121" spans="1:15" s="7" customFormat="1" ht="25" x14ac:dyDescent="0.35">
      <c r="A121" s="173" t="s">
        <v>359</v>
      </c>
      <c r="B121" s="173" t="s">
        <v>351</v>
      </c>
      <c r="C121" s="734" t="s">
        <v>356</v>
      </c>
      <c r="D121" s="151"/>
      <c r="E121" s="151"/>
      <c r="F121" s="730"/>
      <c r="G121" s="321" t="s">
        <v>983</v>
      </c>
      <c r="H121" s="731"/>
      <c r="I121" s="731"/>
      <c r="J121" s="731"/>
      <c r="K121" s="732"/>
      <c r="L121" s="733"/>
      <c r="M121" s="732"/>
      <c r="N121" s="737" t="s">
        <v>984</v>
      </c>
      <c r="O121" s="38"/>
    </row>
    <row r="122" spans="1:15" s="7" customFormat="1" x14ac:dyDescent="0.35">
      <c r="A122" s="197" t="s">
        <v>359</v>
      </c>
      <c r="B122" s="197" t="s">
        <v>351</v>
      </c>
      <c r="C122" s="735" t="s">
        <v>356</v>
      </c>
      <c r="D122" s="735" t="s">
        <v>387</v>
      </c>
      <c r="E122" s="151"/>
      <c r="F122" s="730"/>
      <c r="G122" s="736" t="s">
        <v>1004</v>
      </c>
      <c r="H122" s="731">
        <v>1</v>
      </c>
      <c r="I122" s="731">
        <v>1</v>
      </c>
      <c r="J122" s="731">
        <f t="shared" si="9"/>
        <v>1</v>
      </c>
      <c r="K122" s="732" t="s">
        <v>50</v>
      </c>
      <c r="L122" s="733">
        <v>1</v>
      </c>
      <c r="M122" s="732" t="s">
        <v>48</v>
      </c>
      <c r="N122" s="737" t="s">
        <v>985</v>
      </c>
      <c r="O122" s="38"/>
    </row>
    <row r="123" spans="1:15" s="7" customFormat="1" x14ac:dyDescent="0.35">
      <c r="A123" s="197" t="s">
        <v>359</v>
      </c>
      <c r="B123" s="197" t="s">
        <v>351</v>
      </c>
      <c r="C123" s="735" t="s">
        <v>356</v>
      </c>
      <c r="D123" s="735" t="s">
        <v>350</v>
      </c>
      <c r="E123" s="151"/>
      <c r="F123" s="730"/>
      <c r="G123" s="736" t="s">
        <v>1005</v>
      </c>
      <c r="H123" s="731">
        <v>2</v>
      </c>
      <c r="I123" s="731">
        <v>2</v>
      </c>
      <c r="J123" s="731">
        <f t="shared" si="9"/>
        <v>2</v>
      </c>
      <c r="K123" s="732" t="s">
        <v>50</v>
      </c>
      <c r="L123" s="733">
        <v>1</v>
      </c>
      <c r="M123" s="732" t="s">
        <v>48</v>
      </c>
      <c r="N123" s="737" t="s">
        <v>986</v>
      </c>
      <c r="O123" s="38"/>
    </row>
    <row r="124" spans="1:15" s="7" customFormat="1" x14ac:dyDescent="0.35">
      <c r="A124" s="173" t="s">
        <v>359</v>
      </c>
      <c r="B124" s="173" t="s">
        <v>351</v>
      </c>
      <c r="C124" s="734" t="s">
        <v>359</v>
      </c>
      <c r="D124" s="151"/>
      <c r="E124" s="151"/>
      <c r="F124" s="730"/>
      <c r="G124" s="321" t="s">
        <v>1148</v>
      </c>
      <c r="H124" s="731"/>
      <c r="I124" s="731"/>
      <c r="J124" s="731"/>
      <c r="K124" s="732"/>
      <c r="L124" s="733"/>
      <c r="M124" s="732"/>
      <c r="N124" s="737"/>
      <c r="O124" s="38"/>
    </row>
    <row r="125" spans="1:15" s="7" customFormat="1" x14ac:dyDescent="0.35">
      <c r="A125" s="197" t="s">
        <v>359</v>
      </c>
      <c r="B125" s="197" t="s">
        <v>351</v>
      </c>
      <c r="C125" s="735" t="s">
        <v>359</v>
      </c>
      <c r="D125" s="735" t="s">
        <v>387</v>
      </c>
      <c r="E125" s="151"/>
      <c r="F125" s="730"/>
      <c r="G125" s="736" t="s">
        <v>1149</v>
      </c>
      <c r="H125" s="731">
        <v>2</v>
      </c>
      <c r="I125" s="731">
        <v>2</v>
      </c>
      <c r="J125" s="731">
        <f t="shared" si="9"/>
        <v>2</v>
      </c>
      <c r="K125" s="732" t="s">
        <v>50</v>
      </c>
      <c r="L125" s="733">
        <v>1</v>
      </c>
      <c r="M125" s="732" t="s">
        <v>48</v>
      </c>
      <c r="N125" s="737"/>
      <c r="O125" s="38"/>
    </row>
    <row r="126" spans="1:15" s="7" customFormat="1" x14ac:dyDescent="0.35">
      <c r="A126" s="197" t="s">
        <v>359</v>
      </c>
      <c r="B126" s="197" t="s">
        <v>351</v>
      </c>
      <c r="C126" s="735" t="s">
        <v>359</v>
      </c>
      <c r="D126" s="735" t="s">
        <v>350</v>
      </c>
      <c r="E126" s="151"/>
      <c r="F126" s="730"/>
      <c r="G126" s="736" t="s">
        <v>1150</v>
      </c>
      <c r="H126" s="731">
        <v>2</v>
      </c>
      <c r="I126" s="731">
        <v>2</v>
      </c>
      <c r="J126" s="731">
        <f t="shared" si="9"/>
        <v>2</v>
      </c>
      <c r="K126" s="732" t="s">
        <v>50</v>
      </c>
      <c r="L126" s="733">
        <v>1</v>
      </c>
      <c r="M126" s="732" t="s">
        <v>48</v>
      </c>
      <c r="N126" s="737"/>
      <c r="O126" s="38"/>
    </row>
    <row r="127" spans="1:15" s="7" customFormat="1" x14ac:dyDescent="0.35">
      <c r="A127" s="173" t="s">
        <v>359</v>
      </c>
      <c r="B127" s="173" t="s">
        <v>351</v>
      </c>
      <c r="C127" s="734" t="s">
        <v>360</v>
      </c>
      <c r="D127" s="151"/>
      <c r="E127" s="151"/>
      <c r="F127" s="730"/>
      <c r="G127" s="321" t="s">
        <v>987</v>
      </c>
      <c r="H127" s="731"/>
      <c r="I127" s="731"/>
      <c r="J127" s="731"/>
      <c r="K127" s="732"/>
      <c r="L127" s="733"/>
      <c r="M127" s="732"/>
      <c r="N127" s="737"/>
      <c r="O127" s="38"/>
    </row>
    <row r="128" spans="1:15" s="7" customFormat="1" ht="50" x14ac:dyDescent="0.35">
      <c r="A128" s="197" t="s">
        <v>359</v>
      </c>
      <c r="B128" s="197" t="s">
        <v>351</v>
      </c>
      <c r="C128" s="735" t="s">
        <v>360</v>
      </c>
      <c r="D128" s="735" t="s">
        <v>387</v>
      </c>
      <c r="E128" s="151"/>
      <c r="F128" s="730"/>
      <c r="G128" s="736" t="s">
        <v>988</v>
      </c>
      <c r="H128" s="731">
        <v>3</v>
      </c>
      <c r="I128" s="731">
        <v>3</v>
      </c>
      <c r="J128" s="731">
        <f t="shared" si="9"/>
        <v>3</v>
      </c>
      <c r="K128" s="732" t="s">
        <v>50</v>
      </c>
      <c r="L128" s="733">
        <v>1</v>
      </c>
      <c r="M128" s="732" t="s">
        <v>48</v>
      </c>
      <c r="N128" s="737" t="s">
        <v>1017</v>
      </c>
      <c r="O128" s="38"/>
    </row>
    <row r="129" spans="1:15" s="20" customFormat="1" ht="12.5" x14ac:dyDescent="0.25">
      <c r="A129" s="26"/>
      <c r="B129" s="26"/>
      <c r="C129" s="26"/>
      <c r="D129" s="26"/>
      <c r="E129" s="27"/>
      <c r="F129" s="28"/>
      <c r="G129" s="32"/>
      <c r="H129" s="55"/>
      <c r="I129" s="29"/>
      <c r="J129" s="29"/>
      <c r="K129" s="29"/>
      <c r="L129" s="56"/>
      <c r="M129" s="30"/>
      <c r="N129" s="31"/>
    </row>
    <row r="130" spans="1:15" s="7" customFormat="1" ht="11.25" customHeight="1" x14ac:dyDescent="0.2">
      <c r="A130" s="37"/>
      <c r="B130" s="38"/>
      <c r="C130" s="38"/>
      <c r="D130" s="39"/>
      <c r="E130" s="39"/>
      <c r="F130" s="38"/>
      <c r="G130" s="40"/>
      <c r="H130" s="65"/>
      <c r="I130" s="65"/>
      <c r="J130" s="65"/>
      <c r="K130" s="66"/>
      <c r="L130" s="67"/>
      <c r="M130" s="68"/>
      <c r="N130" s="68"/>
      <c r="O130" s="38"/>
    </row>
    <row r="131" spans="1:15" s="7" customFormat="1" ht="11.25" customHeight="1" x14ac:dyDescent="0.35">
      <c r="A131" s="10"/>
      <c r="B131" s="11"/>
      <c r="C131" s="12"/>
      <c r="D131" s="11"/>
      <c r="E131" s="11"/>
      <c r="F131" s="9"/>
      <c r="G131" s="14"/>
      <c r="H131" s="57"/>
      <c r="I131" s="57"/>
      <c r="J131" s="57"/>
      <c r="K131" s="41"/>
      <c r="L131" s="58"/>
      <c r="M131" s="41"/>
      <c r="N131" s="42"/>
      <c r="O131" s="38"/>
    </row>
    <row r="132" spans="1:15" s="7" customFormat="1" ht="11.25" customHeight="1" x14ac:dyDescent="0.35">
      <c r="A132" s="10"/>
      <c r="B132" s="11"/>
      <c r="C132" s="12"/>
      <c r="D132" s="11"/>
      <c r="E132" s="11"/>
      <c r="F132" s="9"/>
      <c r="G132" s="14"/>
      <c r="H132" s="57"/>
      <c r="I132" s="57"/>
      <c r="J132" s="57"/>
      <c r="K132" s="41"/>
      <c r="L132" s="58"/>
      <c r="M132" s="41"/>
      <c r="N132" s="42"/>
      <c r="O132" s="38"/>
    </row>
    <row r="133" spans="1:15" s="7" customFormat="1" ht="11.25" customHeight="1" x14ac:dyDescent="0.35">
      <c r="A133" s="10"/>
      <c r="B133" s="11"/>
      <c r="C133" s="12"/>
      <c r="D133" s="11"/>
      <c r="E133" s="11"/>
      <c r="F133" s="9"/>
      <c r="G133" s="14"/>
      <c r="H133" s="57"/>
      <c r="I133" s="57"/>
      <c r="J133" s="57"/>
      <c r="K133" s="41"/>
      <c r="L133" s="58"/>
      <c r="M133" s="41"/>
      <c r="N133" s="42"/>
      <c r="O133" s="38"/>
    </row>
    <row r="134" spans="1:15" s="7" customFormat="1" ht="11.25" customHeight="1" x14ac:dyDescent="0.35">
      <c r="A134" s="10"/>
      <c r="B134" s="11"/>
      <c r="C134" s="12"/>
      <c r="D134" s="11"/>
      <c r="E134" s="11"/>
      <c r="F134" s="9"/>
      <c r="G134" s="14"/>
      <c r="H134" s="57"/>
      <c r="I134" s="57"/>
      <c r="J134" s="57"/>
      <c r="K134" s="41"/>
      <c r="L134" s="58"/>
      <c r="M134" s="41"/>
      <c r="N134" s="42"/>
      <c r="O134" s="38"/>
    </row>
    <row r="135" spans="1:15" s="7" customFormat="1" ht="11.25" customHeight="1" x14ac:dyDescent="0.35">
      <c r="A135" s="10"/>
      <c r="B135" s="11"/>
      <c r="C135" s="12"/>
      <c r="D135" s="11"/>
      <c r="E135" s="11"/>
      <c r="F135" s="9"/>
      <c r="G135" s="14"/>
      <c r="H135" s="57"/>
      <c r="I135" s="57"/>
      <c r="J135" s="57"/>
      <c r="K135" s="41"/>
      <c r="L135" s="58"/>
      <c r="M135" s="41"/>
      <c r="N135" s="42"/>
      <c r="O135" s="38"/>
    </row>
    <row r="136" spans="1:15" s="7" customFormat="1" ht="11.25" customHeight="1" x14ac:dyDescent="0.35">
      <c r="A136" s="10"/>
      <c r="B136" s="11"/>
      <c r="C136" s="12"/>
      <c r="D136" s="11"/>
      <c r="E136" s="11"/>
      <c r="F136" s="9"/>
      <c r="G136" s="14"/>
      <c r="H136" s="57"/>
      <c r="I136" s="57"/>
      <c r="J136" s="57"/>
      <c r="K136" s="41"/>
      <c r="L136" s="58"/>
      <c r="M136" s="41"/>
      <c r="N136" s="42"/>
      <c r="O136" s="38"/>
    </row>
    <row r="137" spans="1:15" s="7" customFormat="1" ht="11.25" customHeight="1" x14ac:dyDescent="0.35">
      <c r="A137" s="10"/>
      <c r="B137" s="11"/>
      <c r="C137" s="12"/>
      <c r="D137" s="11"/>
      <c r="E137" s="11"/>
      <c r="F137" s="9"/>
      <c r="G137" s="14"/>
      <c r="H137" s="57"/>
      <c r="I137" s="57"/>
      <c r="J137" s="57"/>
      <c r="K137" s="41"/>
      <c r="L137" s="58"/>
      <c r="M137" s="41"/>
      <c r="N137" s="42"/>
      <c r="O137" s="38"/>
    </row>
    <row r="138" spans="1:15" s="7" customFormat="1" ht="11.25" customHeight="1" x14ac:dyDescent="0.35">
      <c r="A138" s="10"/>
      <c r="B138" s="11"/>
      <c r="C138" s="12"/>
      <c r="D138" s="11"/>
      <c r="E138" s="11"/>
      <c r="F138" s="9"/>
      <c r="G138" s="14"/>
      <c r="H138" s="57"/>
      <c r="I138" s="57"/>
      <c r="J138" s="57"/>
      <c r="K138" s="41"/>
      <c r="L138" s="58"/>
      <c r="M138" s="41"/>
      <c r="N138" s="42"/>
      <c r="O138" s="38"/>
    </row>
    <row r="139" spans="1:15" s="7" customFormat="1" ht="11.25" customHeight="1" x14ac:dyDescent="0.35">
      <c r="A139" s="10"/>
      <c r="B139" s="11"/>
      <c r="C139" s="12"/>
      <c r="D139" s="11"/>
      <c r="E139" s="11"/>
      <c r="F139" s="9"/>
      <c r="G139" s="14"/>
      <c r="H139" s="57"/>
      <c r="I139" s="57"/>
      <c r="J139" s="57"/>
      <c r="K139" s="41"/>
      <c r="L139" s="58"/>
      <c r="M139" s="41"/>
      <c r="N139" s="42"/>
      <c r="O139" s="38"/>
    </row>
    <row r="140" spans="1:15" s="7" customFormat="1" ht="11.25" customHeight="1" x14ac:dyDescent="0.35">
      <c r="A140" s="10"/>
      <c r="B140" s="11"/>
      <c r="C140" s="12"/>
      <c r="D140" s="11"/>
      <c r="E140" s="11"/>
      <c r="F140" s="9"/>
      <c r="G140" s="14"/>
      <c r="H140" s="57"/>
      <c r="I140" s="57"/>
      <c r="J140" s="57"/>
      <c r="K140" s="41"/>
      <c r="L140" s="58"/>
      <c r="M140" s="41"/>
      <c r="N140" s="42"/>
      <c r="O140" s="38"/>
    </row>
    <row r="141" spans="1:15" s="7" customFormat="1" ht="11.25" customHeight="1" x14ac:dyDescent="0.35">
      <c r="A141" s="10"/>
      <c r="B141" s="11"/>
      <c r="C141" s="12"/>
      <c r="D141" s="11"/>
      <c r="E141" s="11"/>
      <c r="F141" s="9"/>
      <c r="G141" s="14"/>
      <c r="H141" s="57"/>
      <c r="I141" s="57"/>
      <c r="J141" s="57"/>
      <c r="K141" s="41"/>
      <c r="L141" s="58"/>
      <c r="M141" s="41"/>
      <c r="N141" s="42"/>
      <c r="O141" s="38"/>
    </row>
    <row r="142" spans="1:15" s="7" customFormat="1" ht="11.25" customHeight="1" x14ac:dyDescent="0.35">
      <c r="A142" s="10"/>
      <c r="B142" s="11"/>
      <c r="C142" s="12"/>
      <c r="D142" s="11"/>
      <c r="E142" s="11"/>
      <c r="F142" s="9"/>
      <c r="G142" s="14"/>
      <c r="H142" s="57"/>
      <c r="I142" s="57"/>
      <c r="J142" s="57"/>
      <c r="K142" s="41"/>
      <c r="L142" s="58"/>
      <c r="M142" s="41"/>
      <c r="N142" s="42"/>
      <c r="O142" s="38"/>
    </row>
    <row r="143" spans="1:15" s="7" customFormat="1" ht="11.25" customHeight="1" x14ac:dyDescent="0.35">
      <c r="A143" s="10"/>
      <c r="B143" s="11"/>
      <c r="C143" s="12"/>
      <c r="D143" s="11"/>
      <c r="E143" s="11"/>
      <c r="F143" s="9"/>
      <c r="G143" s="14"/>
      <c r="H143" s="57"/>
      <c r="I143" s="57"/>
      <c r="J143" s="57"/>
      <c r="K143" s="41"/>
      <c r="L143" s="58"/>
      <c r="M143" s="41"/>
      <c r="N143" s="42"/>
      <c r="O143" s="38"/>
    </row>
    <row r="144" spans="1:15" s="7" customFormat="1" ht="11.25" customHeight="1" x14ac:dyDescent="0.35">
      <c r="A144" s="10"/>
      <c r="B144" s="11"/>
      <c r="C144" s="12"/>
      <c r="D144" s="11"/>
      <c r="E144" s="11"/>
      <c r="F144" s="9"/>
      <c r="G144" s="14"/>
      <c r="H144" s="57"/>
      <c r="I144" s="57"/>
      <c r="J144" s="57"/>
      <c r="K144" s="41"/>
      <c r="L144" s="58"/>
      <c r="M144" s="41"/>
      <c r="N144" s="42"/>
      <c r="O144" s="38"/>
    </row>
    <row r="145" spans="1:15" s="7" customFormat="1" ht="11.25" customHeight="1" x14ac:dyDescent="0.35">
      <c r="A145" s="10"/>
      <c r="B145" s="11"/>
      <c r="C145" s="12"/>
      <c r="D145" s="11"/>
      <c r="E145" s="11"/>
      <c r="F145" s="9"/>
      <c r="G145" s="14"/>
      <c r="H145" s="57"/>
      <c r="I145" s="57"/>
      <c r="J145" s="57"/>
      <c r="K145" s="41"/>
      <c r="L145" s="58"/>
      <c r="M145" s="41"/>
      <c r="N145" s="42"/>
      <c r="O145" s="38"/>
    </row>
    <row r="146" spans="1:15" s="7" customFormat="1" ht="11.25" customHeight="1" x14ac:dyDescent="0.35">
      <c r="A146" s="10"/>
      <c r="B146" s="11"/>
      <c r="C146" s="12"/>
      <c r="D146" s="11"/>
      <c r="E146" s="11"/>
      <c r="F146" s="9"/>
      <c r="G146" s="14"/>
      <c r="H146" s="57"/>
      <c r="I146" s="57"/>
      <c r="J146" s="57"/>
      <c r="K146" s="41"/>
      <c r="L146" s="58"/>
      <c r="M146" s="41"/>
      <c r="N146" s="42"/>
      <c r="O146" s="38"/>
    </row>
    <row r="147" spans="1:15" s="7" customFormat="1" ht="11.25" customHeight="1" x14ac:dyDescent="0.35">
      <c r="A147" s="10"/>
      <c r="B147" s="11"/>
      <c r="C147" s="12"/>
      <c r="D147" s="11"/>
      <c r="E147" s="11"/>
      <c r="F147" s="9"/>
      <c r="G147" s="14"/>
      <c r="H147" s="57"/>
      <c r="I147" s="57"/>
      <c r="J147" s="57"/>
      <c r="K147" s="41"/>
      <c r="L147" s="58"/>
      <c r="M147" s="41"/>
      <c r="N147" s="42"/>
      <c r="O147" s="38"/>
    </row>
    <row r="148" spans="1:15" s="7" customFormat="1" ht="11.25" customHeight="1" x14ac:dyDescent="0.35">
      <c r="A148" s="10"/>
      <c r="B148" s="11"/>
      <c r="C148" s="12"/>
      <c r="D148" s="11"/>
      <c r="E148" s="11"/>
      <c r="F148" s="9"/>
      <c r="G148" s="14"/>
      <c r="H148" s="57"/>
      <c r="I148" s="57"/>
      <c r="J148" s="57"/>
      <c r="K148" s="41"/>
      <c r="L148" s="58"/>
      <c r="M148" s="41"/>
      <c r="N148" s="42"/>
      <c r="O148" s="38"/>
    </row>
    <row r="149" spans="1:15" s="7" customFormat="1" ht="11.25" customHeight="1" x14ac:dyDescent="0.35">
      <c r="A149" s="10"/>
      <c r="B149" s="11"/>
      <c r="C149" s="12"/>
      <c r="D149" s="11"/>
      <c r="E149" s="11"/>
      <c r="F149" s="9"/>
      <c r="G149" s="14"/>
      <c r="H149" s="57"/>
      <c r="I149" s="57"/>
      <c r="J149" s="57"/>
      <c r="K149" s="41"/>
      <c r="L149" s="58"/>
      <c r="M149" s="41"/>
      <c r="N149" s="42"/>
      <c r="O149" s="38"/>
    </row>
    <row r="150" spans="1:15" s="7" customFormat="1" ht="11.25" customHeight="1" x14ac:dyDescent="0.35">
      <c r="A150" s="10"/>
      <c r="B150" s="11"/>
      <c r="C150" s="12"/>
      <c r="D150" s="11"/>
      <c r="E150" s="11"/>
      <c r="F150" s="9"/>
      <c r="G150" s="14"/>
      <c r="H150" s="57"/>
      <c r="I150" s="57"/>
      <c r="J150" s="57"/>
      <c r="K150" s="41"/>
      <c r="L150" s="58"/>
      <c r="M150" s="41"/>
      <c r="N150" s="42"/>
      <c r="O150" s="38"/>
    </row>
    <row r="151" spans="1:15" s="7" customFormat="1" ht="11.25" customHeight="1" x14ac:dyDescent="0.35">
      <c r="A151" s="10"/>
      <c r="B151" s="11"/>
      <c r="C151" s="12"/>
      <c r="D151" s="11"/>
      <c r="E151" s="11"/>
      <c r="F151" s="9"/>
      <c r="G151" s="14"/>
      <c r="H151" s="57"/>
      <c r="I151" s="57"/>
      <c r="J151" s="57"/>
      <c r="K151" s="41"/>
      <c r="L151" s="58"/>
      <c r="M151" s="41"/>
      <c r="N151" s="42"/>
      <c r="O151" s="38"/>
    </row>
    <row r="152" spans="1:15" s="7" customFormat="1" ht="11.25" customHeight="1" x14ac:dyDescent="0.35">
      <c r="A152" s="10"/>
      <c r="B152" s="11"/>
      <c r="C152" s="12"/>
      <c r="D152" s="11"/>
      <c r="E152" s="11"/>
      <c r="F152" s="9"/>
      <c r="G152" s="14"/>
      <c r="H152" s="57"/>
      <c r="I152" s="57"/>
      <c r="J152" s="57"/>
      <c r="K152" s="41"/>
      <c r="L152" s="58"/>
      <c r="M152" s="41"/>
      <c r="N152" s="42"/>
      <c r="O152" s="38"/>
    </row>
    <row r="153" spans="1:15" s="7" customFormat="1" ht="11.25" customHeight="1" x14ac:dyDescent="0.35">
      <c r="A153" s="10"/>
      <c r="B153" s="11"/>
      <c r="C153" s="12"/>
      <c r="D153" s="11"/>
      <c r="E153" s="11"/>
      <c r="F153" s="9"/>
      <c r="G153" s="14"/>
      <c r="H153" s="57"/>
      <c r="I153" s="57"/>
      <c r="J153" s="57"/>
      <c r="K153" s="41"/>
      <c r="L153" s="58"/>
      <c r="M153" s="41"/>
      <c r="N153" s="42"/>
      <c r="O153" s="38"/>
    </row>
    <row r="154" spans="1:15" s="7" customFormat="1" ht="11.25" customHeight="1" x14ac:dyDescent="0.35">
      <c r="A154" s="10"/>
      <c r="B154" s="11"/>
      <c r="C154" s="12"/>
      <c r="D154" s="11"/>
      <c r="E154" s="11"/>
      <c r="F154" s="9"/>
      <c r="G154" s="14"/>
      <c r="H154" s="57"/>
      <c r="I154" s="57"/>
      <c r="J154" s="57"/>
      <c r="K154" s="41"/>
      <c r="L154" s="58"/>
      <c r="M154" s="41"/>
      <c r="N154" s="42"/>
      <c r="O154" s="38"/>
    </row>
    <row r="155" spans="1:15" s="7" customFormat="1" ht="11.25" customHeight="1" x14ac:dyDescent="0.35">
      <c r="A155" s="10"/>
      <c r="B155" s="11"/>
      <c r="C155" s="12"/>
      <c r="D155" s="11"/>
      <c r="E155" s="11"/>
      <c r="F155" s="9"/>
      <c r="G155" s="14"/>
      <c r="H155" s="57"/>
      <c r="I155" s="57"/>
      <c r="J155" s="57"/>
      <c r="K155" s="41"/>
      <c r="L155" s="58"/>
      <c r="M155" s="41"/>
      <c r="N155" s="42"/>
      <c r="O155" s="38"/>
    </row>
    <row r="156" spans="1:15" s="7" customFormat="1" ht="11.25" customHeight="1" x14ac:dyDescent="0.35">
      <c r="A156" s="10"/>
      <c r="B156" s="11"/>
      <c r="C156" s="12"/>
      <c r="D156" s="11"/>
      <c r="E156" s="11"/>
      <c r="F156" s="9"/>
      <c r="G156" s="14"/>
      <c r="H156" s="57"/>
      <c r="I156" s="57"/>
      <c r="J156" s="57"/>
      <c r="K156" s="41"/>
      <c r="L156" s="58"/>
      <c r="M156" s="41"/>
      <c r="N156" s="42"/>
      <c r="O156" s="38"/>
    </row>
    <row r="157" spans="1:15" s="7" customFormat="1" ht="11.25" customHeight="1" x14ac:dyDescent="0.35">
      <c r="A157" s="10"/>
      <c r="B157" s="11"/>
      <c r="C157" s="12"/>
      <c r="D157" s="11"/>
      <c r="E157" s="11"/>
      <c r="F157" s="9"/>
      <c r="G157" s="14"/>
      <c r="H157" s="57"/>
      <c r="I157" s="57"/>
      <c r="J157" s="57"/>
      <c r="K157" s="41"/>
      <c r="L157" s="58"/>
      <c r="M157" s="41"/>
      <c r="N157" s="42"/>
      <c r="O157" s="38"/>
    </row>
    <row r="158" spans="1:15" s="7" customFormat="1" ht="11.25" customHeight="1" x14ac:dyDescent="0.35">
      <c r="A158" s="10"/>
      <c r="B158" s="11"/>
      <c r="C158" s="12"/>
      <c r="D158" s="11"/>
      <c r="E158" s="11"/>
      <c r="F158" s="9"/>
      <c r="G158" s="14"/>
      <c r="H158" s="57"/>
      <c r="I158" s="57"/>
      <c r="J158" s="57"/>
      <c r="K158" s="41"/>
      <c r="L158" s="58"/>
      <c r="M158" s="41"/>
      <c r="N158" s="42"/>
      <c r="O158" s="38"/>
    </row>
    <row r="159" spans="1:15" s="7" customFormat="1" ht="11.25" customHeight="1" x14ac:dyDescent="0.35">
      <c r="A159" s="10"/>
      <c r="B159" s="11"/>
      <c r="C159" s="12"/>
      <c r="D159" s="11"/>
      <c r="E159" s="11"/>
      <c r="F159" s="9"/>
      <c r="G159" s="14"/>
      <c r="H159" s="57"/>
      <c r="I159" s="57"/>
      <c r="J159" s="57"/>
      <c r="K159" s="41"/>
      <c r="L159" s="58"/>
      <c r="M159" s="41"/>
      <c r="N159" s="42"/>
      <c r="O159" s="38"/>
    </row>
    <row r="160" spans="1:15" s="7" customFormat="1" ht="11.25" customHeight="1" x14ac:dyDescent="0.35">
      <c r="A160" s="10"/>
      <c r="B160" s="11"/>
      <c r="C160" s="12"/>
      <c r="D160" s="11"/>
      <c r="E160" s="11"/>
      <c r="F160" s="9"/>
      <c r="G160" s="14"/>
      <c r="H160" s="57"/>
      <c r="I160" s="57"/>
      <c r="J160" s="57"/>
      <c r="K160" s="41"/>
      <c r="L160" s="58"/>
      <c r="M160" s="41"/>
      <c r="N160" s="42"/>
      <c r="O160" s="38"/>
    </row>
    <row r="161" spans="1:15" s="7" customFormat="1" ht="11.25" customHeight="1" x14ac:dyDescent="0.35">
      <c r="A161" s="10"/>
      <c r="B161" s="11"/>
      <c r="C161" s="12"/>
      <c r="D161" s="11"/>
      <c r="E161" s="11"/>
      <c r="F161" s="9"/>
      <c r="G161" s="14"/>
      <c r="H161" s="57"/>
      <c r="I161" s="57"/>
      <c r="J161" s="57"/>
      <c r="K161" s="41"/>
      <c r="L161" s="58"/>
      <c r="M161" s="41"/>
      <c r="N161" s="42"/>
      <c r="O161" s="38"/>
    </row>
    <row r="162" spans="1:15" s="7" customFormat="1" ht="11.25" customHeight="1" x14ac:dyDescent="0.35">
      <c r="A162" s="10"/>
      <c r="B162" s="11"/>
      <c r="C162" s="12"/>
      <c r="D162" s="11"/>
      <c r="E162" s="11"/>
      <c r="F162" s="9"/>
      <c r="G162" s="14"/>
      <c r="H162" s="57"/>
      <c r="I162" s="57"/>
      <c r="J162" s="57"/>
      <c r="K162" s="41"/>
      <c r="L162" s="58"/>
      <c r="M162" s="41"/>
      <c r="N162" s="42"/>
      <c r="O162" s="38"/>
    </row>
    <row r="163" spans="1:15" s="7" customFormat="1" ht="11.25" customHeight="1" x14ac:dyDescent="0.35">
      <c r="A163" s="10"/>
      <c r="B163" s="11"/>
      <c r="C163" s="12"/>
      <c r="D163" s="11"/>
      <c r="E163" s="11"/>
      <c r="F163" s="9"/>
      <c r="G163" s="14"/>
      <c r="H163" s="57"/>
      <c r="I163" s="57"/>
      <c r="J163" s="57"/>
      <c r="K163" s="41"/>
      <c r="L163" s="58"/>
      <c r="M163" s="41"/>
      <c r="N163" s="42"/>
      <c r="O163" s="38"/>
    </row>
    <row r="164" spans="1:15" s="7" customFormat="1" ht="11.25" customHeight="1" x14ac:dyDescent="0.35">
      <c r="A164" s="10"/>
      <c r="B164" s="11"/>
      <c r="C164" s="12"/>
      <c r="D164" s="11"/>
      <c r="E164" s="11"/>
      <c r="F164" s="9"/>
      <c r="G164" s="14"/>
      <c r="H164" s="57"/>
      <c r="I164" s="57"/>
      <c r="J164" s="57"/>
      <c r="K164" s="41"/>
      <c r="L164" s="58"/>
      <c r="M164" s="41"/>
      <c r="N164" s="42"/>
      <c r="O164" s="38"/>
    </row>
    <row r="165" spans="1:15" s="7" customFormat="1" ht="11.25" customHeight="1" x14ac:dyDescent="0.35">
      <c r="A165" s="10"/>
      <c r="B165" s="11"/>
      <c r="C165" s="12"/>
      <c r="D165" s="11"/>
      <c r="E165" s="11"/>
      <c r="F165" s="9"/>
      <c r="G165" s="14"/>
      <c r="H165" s="57"/>
      <c r="I165" s="57"/>
      <c r="J165" s="57"/>
      <c r="K165" s="41"/>
      <c r="L165" s="58"/>
      <c r="M165" s="41"/>
      <c r="N165" s="42"/>
      <c r="O165" s="38"/>
    </row>
    <row r="166" spans="1:15" s="7" customFormat="1" ht="11.25" customHeight="1" x14ac:dyDescent="0.35">
      <c r="A166" s="10"/>
      <c r="B166" s="11"/>
      <c r="C166" s="12"/>
      <c r="D166" s="11"/>
      <c r="E166" s="11"/>
      <c r="F166" s="9"/>
      <c r="G166" s="14"/>
      <c r="H166" s="57"/>
      <c r="I166" s="57"/>
      <c r="J166" s="57"/>
      <c r="K166" s="41"/>
      <c r="L166" s="58"/>
      <c r="M166" s="41"/>
      <c r="N166" s="42"/>
      <c r="O166" s="38"/>
    </row>
    <row r="167" spans="1:15" s="7" customFormat="1" ht="11.25" customHeight="1" x14ac:dyDescent="0.35">
      <c r="A167" s="10"/>
      <c r="B167" s="11"/>
      <c r="C167" s="12"/>
      <c r="D167" s="11"/>
      <c r="E167" s="11"/>
      <c r="F167" s="9"/>
      <c r="G167" s="14"/>
      <c r="H167" s="57"/>
      <c r="I167" s="57"/>
      <c r="J167" s="57"/>
      <c r="K167" s="41"/>
      <c r="L167" s="58"/>
      <c r="M167" s="41"/>
      <c r="N167" s="42"/>
      <c r="O167" s="38"/>
    </row>
    <row r="168" spans="1:15" s="7" customFormat="1" ht="11.25" customHeight="1" x14ac:dyDescent="0.35">
      <c r="A168" s="10"/>
      <c r="B168" s="11"/>
      <c r="C168" s="12"/>
      <c r="D168" s="11"/>
      <c r="E168" s="11"/>
      <c r="F168" s="9"/>
      <c r="G168" s="14"/>
      <c r="H168" s="57"/>
      <c r="I168" s="57"/>
      <c r="J168" s="57"/>
      <c r="K168" s="41"/>
      <c r="L168" s="58"/>
      <c r="M168" s="41"/>
      <c r="N168" s="42"/>
      <c r="O168" s="38"/>
    </row>
    <row r="169" spans="1:15" s="7" customFormat="1" ht="11.25" customHeight="1" x14ac:dyDescent="0.35">
      <c r="A169" s="10"/>
      <c r="B169" s="11"/>
      <c r="C169" s="12"/>
      <c r="D169" s="11"/>
      <c r="E169" s="11"/>
      <c r="F169" s="9"/>
      <c r="G169" s="14"/>
      <c r="H169" s="57"/>
      <c r="I169" s="57"/>
      <c r="J169" s="57"/>
      <c r="K169" s="41"/>
      <c r="L169" s="58"/>
      <c r="M169" s="41"/>
      <c r="N169" s="42"/>
      <c r="O169" s="38"/>
    </row>
    <row r="170" spans="1:15" s="7" customFormat="1" ht="11.25" customHeight="1" x14ac:dyDescent="0.35">
      <c r="A170" s="10"/>
      <c r="B170" s="11"/>
      <c r="C170" s="12"/>
      <c r="D170" s="11"/>
      <c r="E170" s="11"/>
      <c r="F170" s="9"/>
      <c r="G170" s="14"/>
      <c r="H170" s="57"/>
      <c r="I170" s="57"/>
      <c r="J170" s="57"/>
      <c r="K170" s="41"/>
      <c r="L170" s="58"/>
      <c r="M170" s="41"/>
      <c r="N170" s="42"/>
      <c r="O170" s="38"/>
    </row>
    <row r="171" spans="1:15" s="7" customFormat="1" ht="11.25" customHeight="1" x14ac:dyDescent="0.35">
      <c r="A171" s="10"/>
      <c r="B171" s="11"/>
      <c r="C171" s="12"/>
      <c r="D171" s="11"/>
      <c r="E171" s="11"/>
      <c r="F171" s="9"/>
      <c r="G171" s="14"/>
      <c r="H171" s="57"/>
      <c r="I171" s="57"/>
      <c r="J171" s="57"/>
      <c r="K171" s="41"/>
      <c r="L171" s="58"/>
      <c r="M171" s="41"/>
      <c r="N171" s="42"/>
      <c r="O171" s="38"/>
    </row>
    <row r="172" spans="1:15" s="7" customFormat="1" ht="11.25" customHeight="1" x14ac:dyDescent="0.35">
      <c r="A172" s="10"/>
      <c r="B172" s="11"/>
      <c r="C172" s="12"/>
      <c r="D172" s="11"/>
      <c r="E172" s="11"/>
      <c r="F172" s="9"/>
      <c r="G172" s="14"/>
      <c r="H172" s="57"/>
      <c r="I172" s="57"/>
      <c r="J172" s="57"/>
      <c r="K172" s="41"/>
      <c r="L172" s="58"/>
      <c r="M172" s="41"/>
      <c r="N172" s="42"/>
      <c r="O172" s="38"/>
    </row>
    <row r="173" spans="1:15" s="7" customFormat="1" ht="11.25" customHeight="1" x14ac:dyDescent="0.35">
      <c r="A173" s="10"/>
      <c r="B173" s="11"/>
      <c r="C173" s="12"/>
      <c r="D173" s="11"/>
      <c r="E173" s="11"/>
      <c r="F173" s="9"/>
      <c r="G173" s="14"/>
      <c r="H173" s="57"/>
      <c r="I173" s="57"/>
      <c r="J173" s="57"/>
      <c r="K173" s="41"/>
      <c r="L173" s="58"/>
      <c r="M173" s="41"/>
      <c r="N173" s="42"/>
      <c r="O173" s="38"/>
    </row>
    <row r="174" spans="1:15" s="7" customFormat="1" ht="11.25" customHeight="1" x14ac:dyDescent="0.35">
      <c r="A174" s="10"/>
      <c r="B174" s="11"/>
      <c r="C174" s="12"/>
      <c r="D174" s="11"/>
      <c r="E174" s="11"/>
      <c r="F174" s="9"/>
      <c r="G174" s="14"/>
      <c r="H174" s="57"/>
      <c r="I174" s="57"/>
      <c r="J174" s="57"/>
      <c r="K174" s="41"/>
      <c r="L174" s="58"/>
      <c r="M174" s="41"/>
      <c r="N174" s="42"/>
      <c r="O174" s="38"/>
    </row>
    <row r="175" spans="1:15" s="7" customFormat="1" ht="11.25" customHeight="1" x14ac:dyDescent="0.35">
      <c r="A175" s="10"/>
      <c r="B175" s="11"/>
      <c r="C175" s="12"/>
      <c r="D175" s="11"/>
      <c r="E175" s="11"/>
      <c r="F175" s="9"/>
      <c r="G175" s="14"/>
      <c r="H175" s="57"/>
      <c r="I175" s="57"/>
      <c r="J175" s="57"/>
      <c r="K175" s="41"/>
      <c r="L175" s="58"/>
      <c r="M175" s="41"/>
      <c r="N175" s="42"/>
      <c r="O175" s="38"/>
    </row>
    <row r="176" spans="1:15" s="7" customFormat="1" ht="11.25" customHeight="1" x14ac:dyDescent="0.35">
      <c r="A176" s="10"/>
      <c r="B176" s="11"/>
      <c r="C176" s="12"/>
      <c r="D176" s="11"/>
      <c r="E176" s="11"/>
      <c r="F176" s="9"/>
      <c r="G176" s="14"/>
      <c r="H176" s="57"/>
      <c r="I176" s="57"/>
      <c r="J176" s="57"/>
      <c r="K176" s="41"/>
      <c r="L176" s="58"/>
      <c r="M176" s="41"/>
      <c r="N176" s="42"/>
      <c r="O176" s="38"/>
    </row>
    <row r="177" spans="1:15" s="7" customFormat="1" ht="11.25" customHeight="1" x14ac:dyDescent="0.35">
      <c r="A177" s="10"/>
      <c r="B177" s="11"/>
      <c r="C177" s="12"/>
      <c r="D177" s="11"/>
      <c r="E177" s="11"/>
      <c r="F177" s="9"/>
      <c r="G177" s="14"/>
      <c r="H177" s="57"/>
      <c r="I177" s="57"/>
      <c r="J177" s="57"/>
      <c r="K177" s="41"/>
      <c r="L177" s="58"/>
      <c r="M177" s="41"/>
      <c r="N177" s="42"/>
      <c r="O177" s="38"/>
    </row>
    <row r="178" spans="1:15" s="7" customFormat="1" ht="11.25" customHeight="1" x14ac:dyDescent="0.35">
      <c r="A178" s="10"/>
      <c r="B178" s="11"/>
      <c r="C178" s="12"/>
      <c r="D178" s="11"/>
      <c r="E178" s="11"/>
      <c r="F178" s="9"/>
      <c r="G178" s="14"/>
      <c r="H178" s="57"/>
      <c r="I178" s="57"/>
      <c r="J178" s="57"/>
      <c r="K178" s="41"/>
      <c r="L178" s="58"/>
      <c r="M178" s="41"/>
      <c r="N178" s="42"/>
      <c r="O178" s="38"/>
    </row>
    <row r="179" spans="1:15" s="7" customFormat="1" ht="11.25" customHeight="1" x14ac:dyDescent="0.35">
      <c r="A179" s="10"/>
      <c r="B179" s="11"/>
      <c r="C179" s="12"/>
      <c r="D179" s="11"/>
      <c r="E179" s="11"/>
      <c r="F179" s="9"/>
      <c r="G179" s="14"/>
      <c r="H179" s="57"/>
      <c r="I179" s="57"/>
      <c r="J179" s="57"/>
      <c r="K179" s="41"/>
      <c r="L179" s="58"/>
      <c r="M179" s="41"/>
      <c r="N179" s="42"/>
      <c r="O179" s="38"/>
    </row>
    <row r="180" spans="1:15" s="7" customFormat="1" ht="11.25" customHeight="1" x14ac:dyDescent="0.35">
      <c r="A180" s="10"/>
      <c r="B180" s="11"/>
      <c r="C180" s="12"/>
      <c r="D180" s="11"/>
      <c r="E180" s="11"/>
      <c r="F180" s="9"/>
      <c r="G180" s="14"/>
      <c r="H180" s="57"/>
      <c r="I180" s="57"/>
      <c r="J180" s="57"/>
      <c r="K180" s="41"/>
      <c r="L180" s="58"/>
      <c r="M180" s="41"/>
      <c r="N180" s="42"/>
      <c r="O180" s="38"/>
    </row>
    <row r="181" spans="1:15" s="7" customFormat="1" ht="11.25" customHeight="1" x14ac:dyDescent="0.35">
      <c r="A181" s="10"/>
      <c r="B181" s="11"/>
      <c r="C181" s="12"/>
      <c r="D181" s="11"/>
      <c r="E181" s="11"/>
      <c r="F181" s="9"/>
      <c r="G181" s="14"/>
      <c r="H181" s="57"/>
      <c r="I181" s="57"/>
      <c r="J181" s="57"/>
      <c r="K181" s="41"/>
      <c r="L181" s="58"/>
      <c r="M181" s="41"/>
      <c r="N181" s="42"/>
      <c r="O181" s="38"/>
    </row>
    <row r="182" spans="1:15" s="7" customFormat="1" ht="11.25" customHeight="1" x14ac:dyDescent="0.35">
      <c r="A182" s="10"/>
      <c r="B182" s="11"/>
      <c r="C182" s="12"/>
      <c r="D182" s="11"/>
      <c r="E182" s="11"/>
      <c r="F182" s="9"/>
      <c r="G182" s="14"/>
      <c r="H182" s="57"/>
      <c r="I182" s="57"/>
      <c r="J182" s="57"/>
      <c r="K182" s="41"/>
      <c r="L182" s="58"/>
      <c r="M182" s="41"/>
      <c r="N182" s="42"/>
      <c r="O182" s="38"/>
    </row>
    <row r="183" spans="1:15" s="7" customFormat="1" ht="11.25" customHeight="1" x14ac:dyDescent="0.35">
      <c r="A183" s="10"/>
      <c r="B183" s="11"/>
      <c r="C183" s="12"/>
      <c r="D183" s="11"/>
      <c r="E183" s="11"/>
      <c r="F183" s="9"/>
      <c r="G183" s="14"/>
      <c r="H183" s="57"/>
      <c r="I183" s="57"/>
      <c r="J183" s="57"/>
      <c r="K183" s="41"/>
      <c r="L183" s="58"/>
      <c r="M183" s="41"/>
      <c r="N183" s="42"/>
      <c r="O183" s="38"/>
    </row>
    <row r="184" spans="1:15" s="7" customFormat="1" ht="11.25" customHeight="1" x14ac:dyDescent="0.35">
      <c r="A184" s="10"/>
      <c r="B184" s="11"/>
      <c r="C184" s="12"/>
      <c r="D184" s="11"/>
      <c r="E184" s="11"/>
      <c r="F184" s="9"/>
      <c r="G184" s="14"/>
      <c r="H184" s="57"/>
      <c r="I184" s="57"/>
      <c r="J184" s="57"/>
      <c r="K184" s="41"/>
      <c r="L184" s="58"/>
      <c r="M184" s="41"/>
      <c r="N184" s="42"/>
      <c r="O184" s="38"/>
    </row>
    <row r="185" spans="1:15" s="7" customFormat="1" ht="11.25" customHeight="1" x14ac:dyDescent="0.35">
      <c r="A185" s="10"/>
      <c r="B185" s="11"/>
      <c r="C185" s="12"/>
      <c r="D185" s="11"/>
      <c r="E185" s="11"/>
      <c r="F185" s="9"/>
      <c r="G185" s="14"/>
      <c r="H185" s="57"/>
      <c r="I185" s="57"/>
      <c r="J185" s="57"/>
      <c r="K185" s="41"/>
      <c r="L185" s="58"/>
      <c r="M185" s="41"/>
      <c r="N185" s="42"/>
      <c r="O185" s="38"/>
    </row>
    <row r="186" spans="1:15" s="7" customFormat="1" ht="11.25" customHeight="1" x14ac:dyDescent="0.35">
      <c r="A186" s="10"/>
      <c r="B186" s="11"/>
      <c r="C186" s="12"/>
      <c r="D186" s="11"/>
      <c r="E186" s="11"/>
      <c r="F186" s="9"/>
      <c r="G186" s="14"/>
      <c r="H186" s="57"/>
      <c r="I186" s="57"/>
      <c r="J186" s="57"/>
      <c r="K186" s="41"/>
      <c r="L186" s="58"/>
      <c r="M186" s="41"/>
      <c r="N186" s="42"/>
      <c r="O186" s="38"/>
    </row>
    <row r="187" spans="1:15" s="7" customFormat="1" ht="11.25" customHeight="1" x14ac:dyDescent="0.35">
      <c r="A187" s="10"/>
      <c r="B187" s="11"/>
      <c r="C187" s="12"/>
      <c r="D187" s="11"/>
      <c r="E187" s="11"/>
      <c r="F187" s="9"/>
      <c r="G187" s="14"/>
      <c r="H187" s="57"/>
      <c r="I187" s="57"/>
      <c r="J187" s="57"/>
      <c r="K187" s="41"/>
      <c r="L187" s="58"/>
      <c r="M187" s="41"/>
      <c r="N187" s="42"/>
      <c r="O187" s="38"/>
    </row>
    <row r="188" spans="1:15" s="7" customFormat="1" ht="11.25" customHeight="1" x14ac:dyDescent="0.35">
      <c r="A188" s="10"/>
      <c r="B188" s="11"/>
      <c r="C188" s="12"/>
      <c r="D188" s="11"/>
      <c r="E188" s="11"/>
      <c r="F188" s="9"/>
      <c r="G188" s="14"/>
      <c r="H188" s="57"/>
      <c r="I188" s="57"/>
      <c r="J188" s="57"/>
      <c r="K188" s="41"/>
      <c r="L188" s="58"/>
      <c r="M188" s="41"/>
      <c r="N188" s="42"/>
      <c r="O188" s="38"/>
    </row>
    <row r="189" spans="1:15" s="7" customFormat="1" ht="11.25" customHeight="1" x14ac:dyDescent="0.35">
      <c r="A189" s="10"/>
      <c r="B189" s="11"/>
      <c r="C189" s="12"/>
      <c r="D189" s="11"/>
      <c r="E189" s="11"/>
      <c r="F189" s="9"/>
      <c r="G189" s="14"/>
      <c r="H189" s="57"/>
      <c r="I189" s="57"/>
      <c r="J189" s="57"/>
      <c r="K189" s="41"/>
      <c r="L189" s="58"/>
      <c r="M189" s="41"/>
      <c r="N189" s="42"/>
      <c r="O189" s="38"/>
    </row>
    <row r="190" spans="1:15" s="7" customFormat="1" ht="11.25" customHeight="1" x14ac:dyDescent="0.35">
      <c r="A190" s="10"/>
      <c r="B190" s="11"/>
      <c r="C190" s="12"/>
      <c r="D190" s="11"/>
      <c r="E190" s="11"/>
      <c r="F190" s="9"/>
      <c r="G190" s="14"/>
      <c r="H190" s="57"/>
      <c r="I190" s="57"/>
      <c r="J190" s="57"/>
      <c r="K190" s="41"/>
      <c r="L190" s="58"/>
      <c r="M190" s="41"/>
      <c r="N190" s="42"/>
      <c r="O190" s="38"/>
    </row>
    <row r="191" spans="1:15" s="7" customFormat="1" ht="11.25" customHeight="1" x14ac:dyDescent="0.35">
      <c r="A191" s="10"/>
      <c r="B191" s="11"/>
      <c r="C191" s="12"/>
      <c r="D191" s="11"/>
      <c r="E191" s="11"/>
      <c r="F191" s="9"/>
      <c r="G191" s="14"/>
      <c r="H191" s="57"/>
      <c r="I191" s="57"/>
      <c r="J191" s="57"/>
      <c r="K191" s="41"/>
      <c r="L191" s="58"/>
      <c r="M191" s="41"/>
      <c r="N191" s="42"/>
      <c r="O191" s="38"/>
    </row>
    <row r="192" spans="1:15" s="7" customFormat="1" ht="11.25" customHeight="1" x14ac:dyDescent="0.35">
      <c r="A192" s="10"/>
      <c r="B192" s="11"/>
      <c r="C192" s="12"/>
      <c r="D192" s="11"/>
      <c r="E192" s="11"/>
      <c r="F192" s="9"/>
      <c r="G192" s="14"/>
      <c r="H192" s="57"/>
      <c r="I192" s="57"/>
      <c r="J192" s="57"/>
      <c r="K192" s="41"/>
      <c r="L192" s="58"/>
      <c r="M192" s="41"/>
      <c r="N192" s="42"/>
      <c r="O192" s="38"/>
    </row>
    <row r="193" spans="1:15" s="7" customFormat="1" ht="11.25" customHeight="1" x14ac:dyDescent="0.35">
      <c r="A193" s="10"/>
      <c r="B193" s="11"/>
      <c r="C193" s="12"/>
      <c r="D193" s="11"/>
      <c r="E193" s="11"/>
      <c r="F193" s="9"/>
      <c r="G193" s="14"/>
      <c r="H193" s="57"/>
      <c r="I193" s="57"/>
      <c r="J193" s="57"/>
      <c r="K193" s="41"/>
      <c r="L193" s="58"/>
      <c r="M193" s="41"/>
      <c r="N193" s="42"/>
      <c r="O193" s="38"/>
    </row>
    <row r="194" spans="1:15" s="7" customFormat="1" ht="11.25" customHeight="1" x14ac:dyDescent="0.35">
      <c r="A194" s="10"/>
      <c r="B194" s="11"/>
      <c r="C194" s="12"/>
      <c r="D194" s="11"/>
      <c r="E194" s="11"/>
      <c r="F194" s="9"/>
      <c r="G194" s="14"/>
      <c r="H194" s="57"/>
      <c r="I194" s="57"/>
      <c r="J194" s="57"/>
      <c r="K194" s="41"/>
      <c r="L194" s="58"/>
      <c r="M194" s="41"/>
      <c r="N194" s="42"/>
      <c r="O194" s="38"/>
    </row>
    <row r="195" spans="1:15" s="7" customFormat="1" ht="11.25" customHeight="1" x14ac:dyDescent="0.35">
      <c r="A195" s="10"/>
      <c r="B195" s="11"/>
      <c r="C195" s="12"/>
      <c r="D195" s="11"/>
      <c r="E195" s="11"/>
      <c r="F195" s="9"/>
      <c r="G195" s="14"/>
      <c r="H195" s="57"/>
      <c r="I195" s="57"/>
      <c r="J195" s="57"/>
      <c r="K195" s="41"/>
      <c r="L195" s="58"/>
      <c r="M195" s="41"/>
      <c r="N195" s="42"/>
      <c r="O195" s="38"/>
    </row>
    <row r="196" spans="1:15" s="7" customFormat="1" ht="11.25" customHeight="1" x14ac:dyDescent="0.35">
      <c r="A196" s="10"/>
      <c r="B196" s="11"/>
      <c r="C196" s="12"/>
      <c r="D196" s="11"/>
      <c r="E196" s="11"/>
      <c r="F196" s="9"/>
      <c r="G196" s="14"/>
      <c r="H196" s="57"/>
      <c r="I196" s="57"/>
      <c r="J196" s="57"/>
      <c r="K196" s="41"/>
      <c r="L196" s="58"/>
      <c r="M196" s="41"/>
      <c r="N196" s="42"/>
      <c r="O196" s="38"/>
    </row>
    <row r="197" spans="1:15" s="7" customFormat="1" ht="11.25" customHeight="1" x14ac:dyDescent="0.35">
      <c r="A197" s="10"/>
      <c r="B197" s="11"/>
      <c r="C197" s="12"/>
      <c r="D197" s="11"/>
      <c r="E197" s="11"/>
      <c r="F197" s="9"/>
      <c r="G197" s="14"/>
      <c r="H197" s="57"/>
      <c r="I197" s="57"/>
      <c r="J197" s="57"/>
      <c r="K197" s="41"/>
      <c r="L197" s="58"/>
      <c r="M197" s="41"/>
      <c r="N197" s="42"/>
      <c r="O197" s="38"/>
    </row>
    <row r="198" spans="1:15" s="7" customFormat="1" ht="11.25" customHeight="1" x14ac:dyDescent="0.35">
      <c r="A198" s="10"/>
      <c r="B198" s="11"/>
      <c r="C198" s="12"/>
      <c r="D198" s="11"/>
      <c r="E198" s="11"/>
      <c r="F198" s="9"/>
      <c r="G198" s="14"/>
      <c r="H198" s="57"/>
      <c r="I198" s="57"/>
      <c r="J198" s="57"/>
      <c r="K198" s="41"/>
      <c r="L198" s="58"/>
      <c r="M198" s="41"/>
      <c r="N198" s="42"/>
      <c r="O198" s="38"/>
    </row>
    <row r="199" spans="1:15" s="7" customFormat="1" ht="11.25" customHeight="1" x14ac:dyDescent="0.35">
      <c r="A199" s="10"/>
      <c r="B199" s="11"/>
      <c r="C199" s="12"/>
      <c r="D199" s="11"/>
      <c r="E199" s="11"/>
      <c r="F199" s="9"/>
      <c r="G199" s="14"/>
      <c r="H199" s="57"/>
      <c r="I199" s="57"/>
      <c r="J199" s="57"/>
      <c r="K199" s="41"/>
      <c r="L199" s="58"/>
      <c r="M199" s="41"/>
      <c r="N199" s="42"/>
      <c r="O199" s="38"/>
    </row>
    <row r="200" spans="1:15" s="7" customFormat="1" ht="11.25" customHeight="1" x14ac:dyDescent="0.35">
      <c r="A200" s="10"/>
      <c r="B200" s="11"/>
      <c r="C200" s="12"/>
      <c r="D200" s="11"/>
      <c r="E200" s="11"/>
      <c r="F200" s="9"/>
      <c r="G200" s="14"/>
      <c r="H200" s="57"/>
      <c r="I200" s="57"/>
      <c r="J200" s="57"/>
      <c r="K200" s="41"/>
      <c r="L200" s="58"/>
      <c r="M200" s="41"/>
      <c r="N200" s="42"/>
      <c r="O200" s="38"/>
    </row>
    <row r="201" spans="1:15" s="7" customFormat="1" ht="11.25" customHeight="1" x14ac:dyDescent="0.35">
      <c r="A201" s="10"/>
      <c r="B201" s="11"/>
      <c r="C201" s="12"/>
      <c r="D201" s="11"/>
      <c r="E201" s="11"/>
      <c r="F201" s="9"/>
      <c r="G201" s="14"/>
      <c r="H201" s="57"/>
      <c r="I201" s="57"/>
      <c r="J201" s="57"/>
      <c r="K201" s="41"/>
      <c r="L201" s="58"/>
      <c r="M201" s="41"/>
      <c r="N201" s="42"/>
      <c r="O201" s="38"/>
    </row>
    <row r="202" spans="1:15" s="7" customFormat="1" ht="11.25" customHeight="1" x14ac:dyDescent="0.35">
      <c r="A202" s="10"/>
      <c r="B202" s="11"/>
      <c r="C202" s="12"/>
      <c r="D202" s="11"/>
      <c r="E202" s="11"/>
      <c r="F202" s="9"/>
      <c r="G202" s="14"/>
      <c r="H202" s="57"/>
      <c r="I202" s="57"/>
      <c r="J202" s="57"/>
      <c r="K202" s="41"/>
      <c r="L202" s="58"/>
      <c r="M202" s="41"/>
      <c r="N202" s="42"/>
      <c r="O202" s="38"/>
    </row>
    <row r="203" spans="1:15" s="7" customFormat="1" ht="11.25" customHeight="1" x14ac:dyDescent="0.35">
      <c r="A203" s="10"/>
      <c r="B203" s="11"/>
      <c r="C203" s="12"/>
      <c r="D203" s="11"/>
      <c r="E203" s="11"/>
      <c r="F203" s="9"/>
      <c r="G203" s="14"/>
      <c r="H203" s="57"/>
      <c r="I203" s="57"/>
      <c r="J203" s="57"/>
      <c r="K203" s="41"/>
      <c r="L203" s="58"/>
      <c r="M203" s="41"/>
      <c r="N203" s="42"/>
      <c r="O203" s="38"/>
    </row>
    <row r="204" spans="1:15" s="7" customFormat="1" ht="11.25" customHeight="1" x14ac:dyDescent="0.35">
      <c r="A204" s="10"/>
      <c r="B204" s="11"/>
      <c r="C204" s="12"/>
      <c r="D204" s="11"/>
      <c r="E204" s="11"/>
      <c r="F204" s="9"/>
      <c r="G204" s="14"/>
      <c r="H204" s="57"/>
      <c r="I204" s="57"/>
      <c r="J204" s="57"/>
      <c r="K204" s="41"/>
      <c r="L204" s="58"/>
      <c r="M204" s="41"/>
      <c r="N204" s="42"/>
      <c r="O204" s="38"/>
    </row>
    <row r="205" spans="1:15" s="7" customFormat="1" ht="11.25" customHeight="1" x14ac:dyDescent="0.35">
      <c r="A205" s="10"/>
      <c r="B205" s="11"/>
      <c r="C205" s="12"/>
      <c r="D205" s="11"/>
      <c r="E205" s="11"/>
      <c r="F205" s="9"/>
      <c r="G205" s="14"/>
      <c r="H205" s="57"/>
      <c r="I205" s="57"/>
      <c r="J205" s="57"/>
      <c r="K205" s="41"/>
      <c r="L205" s="58"/>
      <c r="M205" s="41"/>
      <c r="N205" s="42"/>
      <c r="O205" s="38"/>
    </row>
    <row r="206" spans="1:15" s="7" customFormat="1" ht="11.25" customHeight="1" x14ac:dyDescent="0.35">
      <c r="A206" s="10"/>
      <c r="B206" s="11"/>
      <c r="C206" s="12"/>
      <c r="D206" s="11"/>
      <c r="E206" s="11"/>
      <c r="F206" s="9"/>
      <c r="G206" s="14"/>
      <c r="H206" s="57"/>
      <c r="I206" s="57"/>
      <c r="J206" s="57"/>
      <c r="K206" s="41"/>
      <c r="L206" s="58"/>
      <c r="M206" s="41"/>
      <c r="N206" s="42"/>
      <c r="O206" s="38"/>
    </row>
    <row r="207" spans="1:15" s="7" customFormat="1" ht="11.25" customHeight="1" x14ac:dyDescent="0.35">
      <c r="A207" s="10"/>
      <c r="B207" s="11"/>
      <c r="C207" s="12"/>
      <c r="D207" s="11"/>
      <c r="E207" s="11"/>
      <c r="F207" s="9"/>
      <c r="G207" s="14"/>
      <c r="H207" s="57"/>
      <c r="I207" s="57"/>
      <c r="J207" s="57"/>
      <c r="K207" s="41"/>
      <c r="L207" s="58"/>
      <c r="M207" s="41"/>
      <c r="N207" s="42"/>
      <c r="O207" s="38"/>
    </row>
    <row r="208" spans="1:15" s="7" customFormat="1" ht="11.25" customHeight="1" x14ac:dyDescent="0.35">
      <c r="A208" s="10"/>
      <c r="B208" s="11"/>
      <c r="C208" s="12"/>
      <c r="D208" s="11"/>
      <c r="E208" s="11"/>
      <c r="F208" s="9"/>
      <c r="G208" s="14"/>
      <c r="H208" s="57"/>
      <c r="I208" s="57"/>
      <c r="J208" s="57"/>
      <c r="K208" s="41"/>
      <c r="L208" s="58"/>
      <c r="M208" s="41"/>
      <c r="N208" s="42"/>
      <c r="O208" s="38"/>
    </row>
    <row r="209" spans="1:15" s="7" customFormat="1" ht="11.25" customHeight="1" x14ac:dyDescent="0.35">
      <c r="A209" s="10"/>
      <c r="B209" s="11"/>
      <c r="C209" s="12"/>
      <c r="D209" s="11"/>
      <c r="E209" s="11"/>
      <c r="F209" s="9"/>
      <c r="G209" s="14"/>
      <c r="H209" s="57"/>
      <c r="I209" s="57"/>
      <c r="J209" s="57"/>
      <c r="K209" s="41"/>
      <c r="L209" s="58"/>
      <c r="M209" s="41"/>
      <c r="N209" s="42"/>
      <c r="O209" s="38"/>
    </row>
    <row r="210" spans="1:15" s="7" customFormat="1" ht="11.25" customHeight="1" x14ac:dyDescent="0.35">
      <c r="A210" s="10"/>
      <c r="B210" s="11"/>
      <c r="C210" s="12"/>
      <c r="D210" s="11"/>
      <c r="E210" s="11"/>
      <c r="F210" s="9"/>
      <c r="G210" s="14"/>
      <c r="H210" s="57"/>
      <c r="I210" s="57"/>
      <c r="J210" s="57"/>
      <c r="K210" s="41"/>
      <c r="L210" s="58"/>
      <c r="M210" s="41"/>
      <c r="N210" s="42"/>
      <c r="O210" s="38"/>
    </row>
    <row r="211" spans="1:15" s="7" customFormat="1" ht="11.25" customHeight="1" x14ac:dyDescent="0.35">
      <c r="A211" s="10"/>
      <c r="B211" s="11"/>
      <c r="C211" s="12"/>
      <c r="D211" s="11"/>
      <c r="E211" s="11"/>
      <c r="F211" s="9"/>
      <c r="G211" s="14"/>
      <c r="H211" s="57"/>
      <c r="I211" s="57"/>
      <c r="J211" s="57"/>
      <c r="K211" s="41"/>
      <c r="L211" s="58"/>
      <c r="M211" s="41"/>
      <c r="N211" s="42"/>
      <c r="O211" s="38"/>
    </row>
    <row r="212" spans="1:15" s="7" customFormat="1" ht="11.25" customHeight="1" x14ac:dyDescent="0.35">
      <c r="A212" s="10"/>
      <c r="B212" s="11"/>
      <c r="C212" s="12"/>
      <c r="D212" s="11"/>
      <c r="E212" s="11"/>
      <c r="F212" s="9"/>
      <c r="G212" s="14"/>
      <c r="H212" s="57"/>
      <c r="I212" s="57"/>
      <c r="J212" s="57"/>
      <c r="K212" s="41"/>
      <c r="L212" s="58"/>
      <c r="M212" s="41"/>
      <c r="N212" s="42"/>
      <c r="O212" s="38"/>
    </row>
    <row r="213" spans="1:15" s="7" customFormat="1" ht="11.25" customHeight="1" x14ac:dyDescent="0.35">
      <c r="A213" s="10"/>
      <c r="B213" s="11"/>
      <c r="C213" s="12"/>
      <c r="D213" s="11"/>
      <c r="E213" s="11"/>
      <c r="F213" s="9"/>
      <c r="G213" s="14"/>
      <c r="H213" s="57"/>
      <c r="I213" s="57"/>
      <c r="J213" s="57"/>
      <c r="K213" s="41"/>
      <c r="L213" s="58"/>
      <c r="M213" s="41"/>
      <c r="N213" s="42"/>
      <c r="O213" s="38"/>
    </row>
    <row r="214" spans="1:15" s="7" customFormat="1" ht="11.25" customHeight="1" x14ac:dyDescent="0.35">
      <c r="A214" s="10"/>
      <c r="B214" s="11"/>
      <c r="C214" s="12"/>
      <c r="D214" s="11"/>
      <c r="E214" s="11"/>
      <c r="F214" s="9"/>
      <c r="G214" s="14"/>
      <c r="H214" s="57"/>
      <c r="I214" s="57"/>
      <c r="J214" s="57"/>
      <c r="K214" s="41"/>
      <c r="L214" s="58"/>
      <c r="M214" s="41"/>
      <c r="N214" s="42"/>
      <c r="O214" s="38"/>
    </row>
    <row r="215" spans="1:15" s="7" customFormat="1" ht="11.25" customHeight="1" x14ac:dyDescent="0.35">
      <c r="A215" s="10"/>
      <c r="B215" s="11"/>
      <c r="C215" s="12"/>
      <c r="D215" s="11"/>
      <c r="E215" s="11"/>
      <c r="F215" s="9"/>
      <c r="G215" s="14"/>
      <c r="H215" s="57"/>
      <c r="I215" s="57"/>
      <c r="J215" s="57"/>
      <c r="K215" s="41"/>
      <c r="L215" s="58"/>
      <c r="M215" s="41"/>
      <c r="N215" s="42"/>
      <c r="O215" s="38"/>
    </row>
    <row r="216" spans="1:15" s="7" customFormat="1" ht="11.25" customHeight="1" x14ac:dyDescent="0.35">
      <c r="A216" s="10"/>
      <c r="B216" s="11"/>
      <c r="C216" s="12"/>
      <c r="D216" s="11"/>
      <c r="E216" s="11"/>
      <c r="F216" s="9"/>
      <c r="G216" s="14"/>
      <c r="H216" s="57"/>
      <c r="I216" s="57"/>
      <c r="J216" s="57"/>
      <c r="K216" s="41"/>
      <c r="L216" s="58"/>
      <c r="M216" s="41"/>
      <c r="N216" s="42"/>
      <c r="O216" s="38"/>
    </row>
    <row r="217" spans="1:15" s="7" customFormat="1" ht="11.25" customHeight="1" x14ac:dyDescent="0.35">
      <c r="A217" s="10"/>
      <c r="B217" s="11"/>
      <c r="C217" s="12"/>
      <c r="D217" s="11"/>
      <c r="E217" s="11"/>
      <c r="F217" s="9"/>
      <c r="G217" s="14"/>
      <c r="H217" s="57"/>
      <c r="I217" s="57"/>
      <c r="J217" s="57"/>
      <c r="K217" s="41"/>
      <c r="L217" s="58"/>
      <c r="M217" s="41"/>
      <c r="N217" s="42"/>
      <c r="O217" s="38"/>
    </row>
    <row r="218" spans="1:15" s="7" customFormat="1" ht="11.25" customHeight="1" x14ac:dyDescent="0.35">
      <c r="A218" s="10"/>
      <c r="B218" s="11"/>
      <c r="C218" s="12"/>
      <c r="D218" s="11"/>
      <c r="E218" s="11"/>
      <c r="F218" s="9"/>
      <c r="G218" s="14"/>
      <c r="H218" s="57"/>
      <c r="I218" s="57"/>
      <c r="J218" s="57"/>
      <c r="K218" s="41"/>
      <c r="L218" s="58"/>
      <c r="M218" s="41"/>
      <c r="N218" s="42"/>
      <c r="O218" s="38"/>
    </row>
    <row r="219" spans="1:15" s="7" customFormat="1" ht="11.25" customHeight="1" x14ac:dyDescent="0.35">
      <c r="A219" s="10"/>
      <c r="B219" s="11"/>
      <c r="C219" s="12"/>
      <c r="D219" s="11"/>
      <c r="E219" s="11"/>
      <c r="F219" s="9"/>
      <c r="G219" s="14"/>
      <c r="H219" s="57"/>
      <c r="I219" s="57"/>
      <c r="J219" s="57"/>
      <c r="K219" s="41"/>
      <c r="L219" s="58"/>
      <c r="M219" s="41"/>
      <c r="N219" s="42"/>
      <c r="O219" s="38"/>
    </row>
    <row r="220" spans="1:15" s="7" customFormat="1" ht="11.25" customHeight="1" x14ac:dyDescent="0.35">
      <c r="A220" s="10"/>
      <c r="B220" s="11"/>
      <c r="C220" s="12"/>
      <c r="D220" s="11"/>
      <c r="E220" s="11"/>
      <c r="F220" s="9"/>
      <c r="G220" s="14"/>
      <c r="H220" s="57"/>
      <c r="I220" s="57"/>
      <c r="J220" s="57"/>
      <c r="K220" s="41"/>
      <c r="L220" s="58"/>
      <c r="M220" s="41"/>
      <c r="N220" s="42"/>
      <c r="O220" s="38"/>
    </row>
    <row r="221" spans="1:15" s="7" customFormat="1" ht="11.25" customHeight="1" x14ac:dyDescent="0.35">
      <c r="A221" s="10"/>
      <c r="B221" s="11"/>
      <c r="C221" s="12"/>
      <c r="D221" s="11"/>
      <c r="E221" s="11"/>
      <c r="F221" s="9"/>
      <c r="G221" s="14"/>
      <c r="H221" s="57"/>
      <c r="I221" s="57"/>
      <c r="J221" s="57"/>
      <c r="K221" s="41"/>
      <c r="L221" s="58"/>
      <c r="M221" s="41"/>
      <c r="N221" s="42"/>
      <c r="O221" s="38"/>
    </row>
    <row r="222" spans="1:15" s="7" customFormat="1" ht="11.25" customHeight="1" x14ac:dyDescent="0.35">
      <c r="A222" s="10"/>
      <c r="B222" s="11"/>
      <c r="C222" s="12"/>
      <c r="D222" s="11"/>
      <c r="E222" s="11"/>
      <c r="F222" s="9"/>
      <c r="G222" s="14"/>
      <c r="H222" s="57"/>
      <c r="I222" s="57"/>
      <c r="J222" s="57"/>
      <c r="K222" s="41"/>
      <c r="L222" s="58"/>
      <c r="M222" s="41"/>
      <c r="N222" s="42"/>
      <c r="O222" s="38"/>
    </row>
    <row r="223" spans="1:15" s="7" customFormat="1" ht="11.25" customHeight="1" x14ac:dyDescent="0.35">
      <c r="A223" s="10"/>
      <c r="B223" s="11"/>
      <c r="C223" s="12"/>
      <c r="D223" s="11"/>
      <c r="E223" s="11"/>
      <c r="F223" s="9"/>
      <c r="G223" s="14"/>
      <c r="H223" s="57"/>
      <c r="I223" s="57"/>
      <c r="J223" s="57"/>
      <c r="K223" s="41"/>
      <c r="L223" s="58"/>
      <c r="M223" s="41"/>
      <c r="N223" s="42"/>
      <c r="O223" s="38"/>
    </row>
    <row r="224" spans="1:15" s="7" customFormat="1" ht="11.25" customHeight="1" x14ac:dyDescent="0.35">
      <c r="A224" s="10"/>
      <c r="B224" s="11"/>
      <c r="C224" s="12"/>
      <c r="D224" s="11"/>
      <c r="E224" s="11"/>
      <c r="F224" s="9"/>
      <c r="G224" s="14"/>
      <c r="H224" s="57"/>
      <c r="I224" s="57"/>
      <c r="J224" s="57"/>
      <c r="K224" s="41"/>
      <c r="L224" s="58"/>
      <c r="M224" s="41"/>
      <c r="N224" s="42"/>
      <c r="O224" s="38"/>
    </row>
    <row r="225" spans="1:15" s="7" customFormat="1" ht="11.25" customHeight="1" x14ac:dyDescent="0.35">
      <c r="A225" s="10"/>
      <c r="B225" s="11"/>
      <c r="C225" s="12"/>
      <c r="D225" s="11"/>
      <c r="E225" s="11"/>
      <c r="F225" s="9"/>
      <c r="G225" s="14"/>
      <c r="H225" s="57"/>
      <c r="I225" s="57"/>
      <c r="J225" s="57"/>
      <c r="K225" s="41"/>
      <c r="L225" s="58"/>
      <c r="M225" s="41"/>
      <c r="N225" s="42"/>
      <c r="O225" s="38"/>
    </row>
    <row r="226" spans="1:15" s="7" customFormat="1" ht="11.25" customHeight="1" x14ac:dyDescent="0.35">
      <c r="A226" s="10"/>
      <c r="B226" s="11"/>
      <c r="C226" s="12"/>
      <c r="D226" s="11"/>
      <c r="E226" s="11"/>
      <c r="F226" s="9"/>
      <c r="G226" s="14"/>
      <c r="H226" s="57"/>
      <c r="I226" s="57"/>
      <c r="J226" s="57"/>
      <c r="K226" s="41"/>
      <c r="L226" s="58"/>
      <c r="M226" s="41"/>
      <c r="N226" s="42"/>
      <c r="O226" s="38"/>
    </row>
    <row r="227" spans="1:15" s="7" customFormat="1" ht="11.25" customHeight="1" x14ac:dyDescent="0.35">
      <c r="A227" s="10"/>
      <c r="B227" s="11"/>
      <c r="C227" s="12"/>
      <c r="D227" s="11"/>
      <c r="E227" s="11"/>
      <c r="F227" s="9"/>
      <c r="G227" s="14"/>
      <c r="H227" s="57"/>
      <c r="I227" s="57"/>
      <c r="J227" s="57"/>
      <c r="K227" s="41"/>
      <c r="L227" s="58"/>
      <c r="M227" s="41"/>
      <c r="N227" s="42"/>
      <c r="O227" s="38"/>
    </row>
    <row r="228" spans="1:15" s="7" customFormat="1" ht="11.25" customHeight="1" x14ac:dyDescent="0.35">
      <c r="A228" s="10"/>
      <c r="B228" s="11"/>
      <c r="C228" s="12"/>
      <c r="D228" s="11"/>
      <c r="E228" s="11"/>
      <c r="F228" s="9"/>
      <c r="G228" s="14"/>
      <c r="H228" s="57"/>
      <c r="I228" s="57"/>
      <c r="J228" s="57"/>
      <c r="K228" s="41"/>
      <c r="L228" s="58"/>
      <c r="M228" s="41"/>
      <c r="N228" s="42"/>
      <c r="O228" s="38"/>
    </row>
    <row r="229" spans="1:15" s="7" customFormat="1" ht="11.25" customHeight="1" x14ac:dyDescent="0.35">
      <c r="A229" s="10"/>
      <c r="B229" s="11"/>
      <c r="C229" s="12"/>
      <c r="D229" s="11"/>
      <c r="E229" s="11"/>
      <c r="F229" s="9"/>
      <c r="G229" s="14"/>
      <c r="H229" s="57"/>
      <c r="I229" s="57"/>
      <c r="J229" s="57"/>
      <c r="K229" s="41"/>
      <c r="L229" s="58"/>
      <c r="M229" s="41"/>
      <c r="N229" s="42"/>
      <c r="O229" s="38"/>
    </row>
    <row r="230" spans="1:15" s="7" customFormat="1" ht="11.25" customHeight="1" x14ac:dyDescent="0.35">
      <c r="A230" s="10"/>
      <c r="B230" s="11"/>
      <c r="C230" s="12"/>
      <c r="D230" s="11"/>
      <c r="E230" s="11"/>
      <c r="F230" s="9"/>
      <c r="G230" s="14"/>
      <c r="H230" s="57"/>
      <c r="I230" s="57"/>
      <c r="J230" s="57"/>
      <c r="K230" s="41"/>
      <c r="L230" s="58"/>
      <c r="M230" s="41"/>
      <c r="N230" s="42"/>
      <c r="O230" s="38"/>
    </row>
    <row r="231" spans="1:15" s="7" customFormat="1" ht="11.25" customHeight="1" x14ac:dyDescent="0.35">
      <c r="A231" s="10"/>
      <c r="B231" s="11"/>
      <c r="C231" s="12"/>
      <c r="D231" s="11"/>
      <c r="E231" s="11"/>
      <c r="F231" s="9"/>
      <c r="G231" s="14"/>
      <c r="H231" s="57"/>
      <c r="I231" s="57"/>
      <c r="J231" s="57"/>
      <c r="K231" s="41"/>
      <c r="L231" s="58"/>
      <c r="M231" s="41"/>
      <c r="N231" s="42"/>
      <c r="O231" s="38"/>
    </row>
    <row r="232" spans="1:15" s="7" customFormat="1" ht="11.25" customHeight="1" x14ac:dyDescent="0.35">
      <c r="A232" s="10"/>
      <c r="B232" s="11"/>
      <c r="C232" s="12"/>
      <c r="D232" s="11"/>
      <c r="E232" s="11"/>
      <c r="F232" s="9"/>
      <c r="G232" s="14"/>
      <c r="H232" s="57"/>
      <c r="I232" s="57"/>
      <c r="J232" s="57"/>
      <c r="K232" s="41"/>
      <c r="L232" s="58"/>
      <c r="M232" s="41"/>
      <c r="N232" s="42"/>
      <c r="O232" s="38"/>
    </row>
    <row r="233" spans="1:15" s="7" customFormat="1" ht="11.25" customHeight="1" x14ac:dyDescent="0.35">
      <c r="A233" s="10"/>
      <c r="B233" s="11"/>
      <c r="C233" s="12"/>
      <c r="D233" s="11"/>
      <c r="E233" s="11"/>
      <c r="F233" s="9"/>
      <c r="G233" s="14"/>
      <c r="H233" s="57"/>
      <c r="I233" s="57"/>
      <c r="J233" s="57"/>
      <c r="K233" s="41"/>
      <c r="L233" s="58"/>
      <c r="M233" s="41"/>
      <c r="N233" s="42"/>
      <c r="O233" s="38"/>
    </row>
    <row r="234" spans="1:15" s="7" customFormat="1" ht="11.25" customHeight="1" x14ac:dyDescent="0.35">
      <c r="A234" s="10"/>
      <c r="B234" s="11"/>
      <c r="C234" s="12"/>
      <c r="D234" s="11"/>
      <c r="E234" s="11"/>
      <c r="F234" s="9"/>
      <c r="G234" s="14"/>
      <c r="H234" s="57"/>
      <c r="I234" s="57"/>
      <c r="J234" s="57"/>
      <c r="K234" s="41"/>
      <c r="L234" s="58"/>
      <c r="M234" s="41"/>
      <c r="N234" s="42"/>
      <c r="O234" s="38"/>
    </row>
    <row r="235" spans="1:15" s="7" customFormat="1" ht="11.25" customHeight="1" x14ac:dyDescent="0.35">
      <c r="A235" s="10"/>
      <c r="B235" s="11"/>
      <c r="C235" s="12"/>
      <c r="D235" s="11"/>
      <c r="E235" s="11"/>
      <c r="F235" s="9"/>
      <c r="G235" s="14"/>
      <c r="H235" s="57"/>
      <c r="I235" s="57"/>
      <c r="J235" s="57"/>
      <c r="K235" s="41"/>
      <c r="L235" s="58"/>
      <c r="M235" s="41"/>
      <c r="N235" s="42"/>
      <c r="O235" s="38"/>
    </row>
    <row r="236" spans="1:15" s="7" customFormat="1" ht="11.25" customHeight="1" x14ac:dyDescent="0.35">
      <c r="A236" s="10"/>
      <c r="B236" s="11"/>
      <c r="C236" s="12"/>
      <c r="D236" s="11"/>
      <c r="E236" s="11"/>
      <c r="F236" s="9"/>
      <c r="G236" s="14"/>
      <c r="H236" s="57"/>
      <c r="I236" s="57"/>
      <c r="J236" s="57"/>
      <c r="K236" s="41"/>
      <c r="L236" s="58"/>
      <c r="M236" s="41"/>
      <c r="N236" s="42"/>
      <c r="O236" s="38"/>
    </row>
    <row r="237" spans="1:15" s="7" customFormat="1" ht="11.25" customHeight="1" x14ac:dyDescent="0.35">
      <c r="A237" s="10"/>
      <c r="B237" s="11"/>
      <c r="C237" s="12"/>
      <c r="D237" s="11"/>
      <c r="E237" s="11"/>
      <c r="F237" s="9"/>
      <c r="G237" s="14"/>
      <c r="H237" s="57"/>
      <c r="I237" s="57"/>
      <c r="J237" s="57"/>
      <c r="K237" s="41"/>
      <c r="L237" s="58"/>
      <c r="M237" s="41"/>
      <c r="N237" s="42"/>
      <c r="O237" s="38"/>
    </row>
    <row r="238" spans="1:15" s="7" customFormat="1" ht="11.25" customHeight="1" x14ac:dyDescent="0.35">
      <c r="A238" s="10"/>
      <c r="B238" s="11"/>
      <c r="C238" s="12"/>
      <c r="D238" s="11"/>
      <c r="E238" s="11"/>
      <c r="F238" s="9"/>
      <c r="G238" s="14"/>
      <c r="H238" s="57"/>
      <c r="I238" s="57"/>
      <c r="J238" s="57"/>
      <c r="K238" s="41"/>
      <c r="L238" s="58"/>
      <c r="M238" s="41"/>
      <c r="N238" s="42"/>
      <c r="O238" s="38"/>
    </row>
    <row r="239" spans="1:15" s="7" customFormat="1" ht="11.25" customHeight="1" x14ac:dyDescent="0.35">
      <c r="A239" s="10"/>
      <c r="B239" s="11"/>
      <c r="C239" s="12"/>
      <c r="D239" s="11"/>
      <c r="E239" s="11"/>
      <c r="F239" s="9"/>
      <c r="G239" s="14"/>
      <c r="H239" s="57"/>
      <c r="I239" s="57"/>
      <c r="J239" s="57"/>
      <c r="K239" s="41"/>
      <c r="L239" s="58"/>
      <c r="M239" s="41"/>
      <c r="N239" s="42"/>
      <c r="O239" s="38"/>
    </row>
    <row r="240" spans="1:15" s="7" customFormat="1" ht="11.25" customHeight="1" x14ac:dyDescent="0.35">
      <c r="A240" s="10"/>
      <c r="B240" s="11"/>
      <c r="C240" s="12"/>
      <c r="D240" s="11"/>
      <c r="E240" s="11"/>
      <c r="F240" s="9"/>
      <c r="G240" s="14"/>
      <c r="H240" s="57"/>
      <c r="I240" s="57"/>
      <c r="J240" s="57"/>
      <c r="K240" s="41"/>
      <c r="L240" s="58"/>
      <c r="M240" s="41"/>
      <c r="N240" s="42"/>
      <c r="O240" s="38"/>
    </row>
    <row r="241" spans="1:15" s="7" customFormat="1" ht="11.25" customHeight="1" x14ac:dyDescent="0.35">
      <c r="A241" s="10"/>
      <c r="B241" s="11"/>
      <c r="C241" s="12"/>
      <c r="D241" s="11"/>
      <c r="E241" s="11"/>
      <c r="F241" s="9"/>
      <c r="G241" s="14"/>
      <c r="H241" s="57"/>
      <c r="I241" s="57"/>
      <c r="J241" s="57"/>
      <c r="K241" s="41"/>
      <c r="L241" s="58"/>
      <c r="M241" s="41"/>
      <c r="N241" s="42"/>
      <c r="O241" s="38"/>
    </row>
    <row r="242" spans="1:15" s="7" customFormat="1" ht="11.25" customHeight="1" x14ac:dyDescent="0.35">
      <c r="A242" s="10"/>
      <c r="B242" s="11"/>
      <c r="C242" s="12"/>
      <c r="D242" s="11"/>
      <c r="E242" s="11"/>
      <c r="F242" s="9"/>
      <c r="G242" s="14"/>
      <c r="H242" s="57"/>
      <c r="I242" s="57"/>
      <c r="J242" s="57"/>
      <c r="K242" s="41"/>
      <c r="L242" s="58"/>
      <c r="M242" s="41"/>
      <c r="N242" s="42"/>
      <c r="O242" s="38"/>
    </row>
    <row r="243" spans="1:15" s="7" customFormat="1" ht="11.25" customHeight="1" x14ac:dyDescent="0.35">
      <c r="A243" s="10"/>
      <c r="B243" s="11"/>
      <c r="C243" s="12"/>
      <c r="D243" s="11"/>
      <c r="E243" s="11"/>
      <c r="F243" s="9"/>
      <c r="G243" s="14"/>
      <c r="H243" s="57"/>
      <c r="I243" s="57"/>
      <c r="J243" s="57"/>
      <c r="K243" s="41"/>
      <c r="L243" s="58"/>
      <c r="M243" s="41"/>
      <c r="N243" s="42"/>
      <c r="O243" s="38"/>
    </row>
    <row r="244" spans="1:15" s="7" customFormat="1" ht="11.25" customHeight="1" x14ac:dyDescent="0.35">
      <c r="A244" s="10"/>
      <c r="B244" s="11"/>
      <c r="C244" s="12"/>
      <c r="D244" s="11"/>
      <c r="E244" s="11"/>
      <c r="F244" s="9"/>
      <c r="G244" s="14"/>
      <c r="H244" s="57"/>
      <c r="I244" s="57"/>
      <c r="J244" s="57"/>
      <c r="K244" s="41"/>
      <c r="L244" s="58"/>
      <c r="M244" s="41"/>
      <c r="N244" s="42"/>
      <c r="O244" s="38"/>
    </row>
    <row r="245" spans="1:15" s="7" customFormat="1" ht="11.25" customHeight="1" x14ac:dyDescent="0.35">
      <c r="A245" s="10"/>
      <c r="B245" s="11"/>
      <c r="C245" s="12"/>
      <c r="D245" s="11"/>
      <c r="E245" s="11"/>
      <c r="F245" s="9"/>
      <c r="G245" s="14"/>
      <c r="H245" s="57"/>
      <c r="I245" s="57"/>
      <c r="J245" s="57"/>
      <c r="K245" s="41"/>
      <c r="L245" s="58"/>
      <c r="M245" s="41"/>
      <c r="N245" s="42"/>
      <c r="O245" s="38"/>
    </row>
    <row r="246" spans="1:15" s="7" customFormat="1" ht="11.25" customHeight="1" x14ac:dyDescent="0.35">
      <c r="A246" s="10"/>
      <c r="B246" s="11"/>
      <c r="C246" s="12"/>
      <c r="D246" s="11"/>
      <c r="E246" s="11"/>
      <c r="F246" s="9"/>
      <c r="G246" s="14"/>
      <c r="H246" s="57"/>
      <c r="I246" s="57"/>
      <c r="J246" s="57"/>
      <c r="K246" s="41"/>
      <c r="L246" s="58"/>
      <c r="M246" s="41"/>
      <c r="N246" s="42"/>
      <c r="O246" s="38"/>
    </row>
    <row r="247" spans="1:15" s="7" customFormat="1" ht="11.25" customHeight="1" x14ac:dyDescent="0.35">
      <c r="A247" s="10"/>
      <c r="B247" s="11"/>
      <c r="C247" s="12"/>
      <c r="D247" s="11"/>
      <c r="E247" s="11"/>
      <c r="F247" s="9"/>
      <c r="G247" s="14"/>
      <c r="H247" s="57"/>
      <c r="I247" s="57"/>
      <c r="J247" s="57"/>
      <c r="K247" s="41"/>
      <c r="L247" s="58"/>
      <c r="M247" s="41"/>
      <c r="N247" s="42"/>
      <c r="O247" s="38"/>
    </row>
    <row r="248" spans="1:15" s="7" customFormat="1" ht="11.25" customHeight="1" x14ac:dyDescent="0.35">
      <c r="A248" s="10"/>
      <c r="B248" s="11"/>
      <c r="C248" s="12"/>
      <c r="D248" s="11"/>
      <c r="E248" s="11"/>
      <c r="F248" s="9"/>
      <c r="G248" s="14"/>
      <c r="H248" s="57"/>
      <c r="I248" s="57"/>
      <c r="J248" s="57"/>
      <c r="K248" s="41"/>
      <c r="L248" s="58"/>
      <c r="M248" s="41"/>
      <c r="N248" s="42"/>
      <c r="O248" s="38"/>
    </row>
    <row r="249" spans="1:15" s="7" customFormat="1" ht="11.25" customHeight="1" x14ac:dyDescent="0.35">
      <c r="A249" s="10"/>
      <c r="B249" s="11"/>
      <c r="C249" s="12"/>
      <c r="D249" s="11"/>
      <c r="E249" s="11"/>
      <c r="F249" s="9"/>
      <c r="G249" s="14"/>
      <c r="H249" s="57"/>
      <c r="I249" s="57"/>
      <c r="J249" s="57"/>
      <c r="K249" s="41"/>
      <c r="L249" s="58"/>
      <c r="M249" s="41"/>
      <c r="N249" s="42"/>
      <c r="O249" s="38"/>
    </row>
    <row r="250" spans="1:15" s="7" customFormat="1" ht="11.25" customHeight="1" x14ac:dyDescent="0.35">
      <c r="A250" s="10"/>
      <c r="B250" s="11"/>
      <c r="C250" s="12"/>
      <c r="D250" s="11"/>
      <c r="E250" s="11"/>
      <c r="F250" s="9"/>
      <c r="G250" s="14"/>
      <c r="H250" s="57"/>
      <c r="I250" s="57"/>
      <c r="J250" s="57"/>
      <c r="K250" s="41"/>
      <c r="L250" s="58"/>
      <c r="M250" s="41"/>
      <c r="N250" s="42"/>
      <c r="O250" s="38"/>
    </row>
    <row r="251" spans="1:15" s="7" customFormat="1" ht="11.25" customHeight="1" x14ac:dyDescent="0.35">
      <c r="A251" s="10"/>
      <c r="B251" s="11"/>
      <c r="C251" s="12"/>
      <c r="D251" s="11"/>
      <c r="E251" s="11"/>
      <c r="F251" s="9"/>
      <c r="G251" s="14"/>
      <c r="H251" s="57"/>
      <c r="I251" s="57"/>
      <c r="J251" s="57"/>
      <c r="K251" s="41"/>
      <c r="L251" s="58"/>
      <c r="M251" s="41"/>
      <c r="N251" s="42"/>
      <c r="O251" s="38"/>
    </row>
    <row r="252" spans="1:15" s="7" customFormat="1" ht="11.25" customHeight="1" x14ac:dyDescent="0.35">
      <c r="A252" s="10"/>
      <c r="B252" s="11"/>
      <c r="C252" s="12"/>
      <c r="D252" s="11"/>
      <c r="E252" s="11"/>
      <c r="F252" s="9"/>
      <c r="G252" s="14"/>
      <c r="H252" s="57"/>
      <c r="I252" s="57"/>
      <c r="J252" s="57"/>
      <c r="K252" s="41"/>
      <c r="L252" s="58"/>
      <c r="M252" s="41"/>
      <c r="N252" s="42"/>
      <c r="O252" s="38"/>
    </row>
    <row r="253" spans="1:15" s="7" customFormat="1" ht="11.25" customHeight="1" x14ac:dyDescent="0.35">
      <c r="A253" s="10"/>
      <c r="B253" s="11"/>
      <c r="C253" s="12"/>
      <c r="D253" s="11"/>
      <c r="E253" s="11"/>
      <c r="F253" s="9"/>
      <c r="G253" s="14"/>
      <c r="H253" s="57"/>
      <c r="I253" s="57"/>
      <c r="J253" s="57"/>
      <c r="K253" s="41"/>
      <c r="L253" s="58"/>
      <c r="M253" s="41"/>
      <c r="N253" s="42"/>
      <c r="O253" s="38"/>
    </row>
    <row r="254" spans="1:15" s="7" customFormat="1" ht="11.25" customHeight="1" x14ac:dyDescent="0.35">
      <c r="A254" s="10"/>
      <c r="B254" s="11"/>
      <c r="C254" s="12"/>
      <c r="D254" s="11"/>
      <c r="E254" s="11"/>
      <c r="F254" s="9"/>
      <c r="G254" s="14"/>
      <c r="H254" s="57"/>
      <c r="I254" s="57"/>
      <c r="J254" s="57"/>
      <c r="K254" s="41"/>
      <c r="L254" s="58"/>
      <c r="M254" s="41"/>
      <c r="N254" s="42"/>
      <c r="O254" s="38"/>
    </row>
    <row r="255" spans="1:15" s="7" customFormat="1" ht="11.25" customHeight="1" x14ac:dyDescent="0.35">
      <c r="A255" s="10"/>
      <c r="B255" s="11"/>
      <c r="C255" s="12"/>
      <c r="D255" s="11"/>
      <c r="E255" s="11"/>
      <c r="F255" s="9"/>
      <c r="G255" s="14"/>
      <c r="H255" s="57"/>
      <c r="I255" s="57"/>
      <c r="J255" s="57"/>
      <c r="K255" s="41"/>
      <c r="L255" s="58"/>
      <c r="M255" s="41"/>
      <c r="N255" s="42"/>
      <c r="O255" s="38"/>
    </row>
    <row r="256" spans="1:15" s="7" customFormat="1" ht="11.25" customHeight="1" x14ac:dyDescent="0.35">
      <c r="A256" s="10"/>
      <c r="B256" s="11"/>
      <c r="C256" s="12"/>
      <c r="D256" s="11"/>
      <c r="E256" s="11"/>
      <c r="F256" s="9"/>
      <c r="G256" s="14"/>
      <c r="H256" s="57"/>
      <c r="I256" s="57"/>
      <c r="J256" s="57"/>
      <c r="K256" s="41"/>
      <c r="L256" s="58"/>
      <c r="M256" s="41"/>
      <c r="N256" s="42"/>
      <c r="O256" s="38"/>
    </row>
    <row r="257" spans="1:15" s="7" customFormat="1" ht="11.25" customHeight="1" x14ac:dyDescent="0.35">
      <c r="A257" s="10"/>
      <c r="B257" s="11"/>
      <c r="C257" s="12"/>
      <c r="D257" s="11"/>
      <c r="E257" s="11"/>
      <c r="F257" s="9"/>
      <c r="G257" s="14"/>
      <c r="H257" s="57"/>
      <c r="I257" s="57"/>
      <c r="J257" s="57"/>
      <c r="K257" s="41"/>
      <c r="L257" s="58"/>
      <c r="M257" s="41"/>
      <c r="N257" s="42"/>
      <c r="O257" s="38"/>
    </row>
    <row r="258" spans="1:15" s="7" customFormat="1" ht="11.25" customHeight="1" x14ac:dyDescent="0.35">
      <c r="A258" s="10"/>
      <c r="B258" s="11"/>
      <c r="C258" s="12"/>
      <c r="D258" s="11"/>
      <c r="E258" s="11"/>
      <c r="F258" s="9"/>
      <c r="G258" s="14"/>
      <c r="H258" s="57"/>
      <c r="I258" s="57"/>
      <c r="J258" s="57"/>
      <c r="K258" s="41"/>
      <c r="L258" s="58"/>
      <c r="M258" s="41"/>
      <c r="N258" s="42"/>
      <c r="O258" s="38"/>
    </row>
    <row r="259" spans="1:15" s="7" customFormat="1" ht="11.25" customHeight="1" x14ac:dyDescent="0.35">
      <c r="A259" s="10"/>
      <c r="B259" s="11"/>
      <c r="C259" s="12"/>
      <c r="D259" s="11"/>
      <c r="E259" s="11"/>
      <c r="F259" s="9"/>
      <c r="G259" s="14"/>
      <c r="H259" s="57"/>
      <c r="I259" s="57"/>
      <c r="J259" s="57"/>
      <c r="K259" s="41"/>
      <c r="L259" s="58"/>
      <c r="M259" s="41"/>
      <c r="N259" s="42"/>
      <c r="O259" s="38"/>
    </row>
    <row r="260" spans="1:15" s="7" customFormat="1" ht="11.25" customHeight="1" x14ac:dyDescent="0.35">
      <c r="A260" s="10"/>
      <c r="B260" s="11"/>
      <c r="C260" s="12"/>
      <c r="D260" s="11"/>
      <c r="E260" s="11"/>
      <c r="F260" s="9"/>
      <c r="G260" s="14"/>
      <c r="H260" s="57"/>
      <c r="I260" s="57"/>
      <c r="J260" s="57"/>
      <c r="K260" s="41"/>
      <c r="L260" s="58"/>
      <c r="M260" s="41"/>
      <c r="N260" s="42"/>
      <c r="O260" s="38"/>
    </row>
    <row r="261" spans="1:15" s="7" customFormat="1" ht="11.25" customHeight="1" x14ac:dyDescent="0.35">
      <c r="A261" s="10"/>
      <c r="B261" s="11"/>
      <c r="C261" s="12"/>
      <c r="D261" s="11"/>
      <c r="E261" s="11"/>
      <c r="F261" s="9"/>
      <c r="G261" s="14"/>
      <c r="H261" s="57"/>
      <c r="I261" s="57"/>
      <c r="J261" s="57"/>
      <c r="K261" s="41"/>
      <c r="L261" s="58"/>
      <c r="M261" s="41"/>
      <c r="N261" s="42"/>
      <c r="O261" s="38"/>
    </row>
    <row r="262" spans="1:15" s="7" customFormat="1" ht="11.25" customHeight="1" x14ac:dyDescent="0.35">
      <c r="A262" s="10"/>
      <c r="B262" s="11"/>
      <c r="C262" s="12"/>
      <c r="D262" s="11"/>
      <c r="E262" s="11"/>
      <c r="F262" s="9"/>
      <c r="G262" s="14"/>
      <c r="H262" s="57"/>
      <c r="I262" s="57"/>
      <c r="J262" s="57"/>
      <c r="K262" s="41"/>
      <c r="L262" s="58"/>
      <c r="M262" s="41"/>
      <c r="N262" s="42"/>
      <c r="O262" s="38"/>
    </row>
    <row r="263" spans="1:15" s="7" customFormat="1" ht="11.25" customHeight="1" x14ac:dyDescent="0.35">
      <c r="A263" s="10"/>
      <c r="B263" s="11"/>
      <c r="C263" s="12"/>
      <c r="D263" s="11"/>
      <c r="E263" s="11"/>
      <c r="F263" s="9"/>
      <c r="G263" s="14"/>
      <c r="H263" s="57"/>
      <c r="I263" s="57"/>
      <c r="J263" s="57"/>
      <c r="K263" s="41"/>
      <c r="L263" s="58"/>
      <c r="M263" s="41"/>
      <c r="N263" s="42"/>
      <c r="O263" s="38"/>
    </row>
    <row r="264" spans="1:15" s="7" customFormat="1" ht="11.25" customHeight="1" x14ac:dyDescent="0.35">
      <c r="A264" s="10"/>
      <c r="B264" s="11"/>
      <c r="C264" s="12"/>
      <c r="D264" s="11"/>
      <c r="E264" s="11"/>
      <c r="F264" s="9"/>
      <c r="G264" s="14"/>
      <c r="H264" s="57"/>
      <c r="I264" s="57"/>
      <c r="J264" s="57"/>
      <c r="K264" s="41"/>
      <c r="L264" s="58"/>
      <c r="M264" s="41"/>
      <c r="N264" s="42"/>
      <c r="O264" s="38"/>
    </row>
    <row r="265" spans="1:15" s="7" customFormat="1" ht="11.25" customHeight="1" x14ac:dyDescent="0.35">
      <c r="A265" s="10"/>
      <c r="B265" s="11"/>
      <c r="C265" s="12"/>
      <c r="D265" s="11"/>
      <c r="E265" s="11"/>
      <c r="F265" s="9"/>
      <c r="G265" s="14"/>
      <c r="H265" s="57"/>
      <c r="I265" s="57"/>
      <c r="J265" s="57"/>
      <c r="K265" s="41"/>
      <c r="L265" s="58"/>
      <c r="M265" s="41"/>
      <c r="N265" s="42"/>
      <c r="O265" s="38"/>
    </row>
    <row r="266" spans="1:15" s="7" customFormat="1" ht="11.25" customHeight="1" x14ac:dyDescent="0.35">
      <c r="A266" s="10"/>
      <c r="B266" s="11"/>
      <c r="C266" s="12"/>
      <c r="D266" s="11"/>
      <c r="E266" s="11"/>
      <c r="F266" s="9"/>
      <c r="G266" s="14"/>
      <c r="H266" s="57"/>
      <c r="I266" s="57"/>
      <c r="J266" s="57"/>
      <c r="K266" s="41"/>
      <c r="L266" s="58"/>
      <c r="M266" s="41"/>
      <c r="N266" s="42"/>
      <c r="O266" s="38"/>
    </row>
    <row r="267" spans="1:15" s="7" customFormat="1" ht="11.25" customHeight="1" x14ac:dyDescent="0.35">
      <c r="A267" s="10"/>
      <c r="B267" s="11"/>
      <c r="C267" s="12"/>
      <c r="D267" s="11"/>
      <c r="E267" s="11"/>
      <c r="F267" s="9"/>
      <c r="G267" s="14"/>
      <c r="H267" s="57"/>
      <c r="I267" s="57"/>
      <c r="J267" s="57"/>
      <c r="K267" s="41"/>
      <c r="L267" s="58"/>
      <c r="M267" s="41"/>
      <c r="N267" s="42"/>
      <c r="O267" s="38"/>
    </row>
    <row r="268" spans="1:15" s="7" customFormat="1" ht="11.25" customHeight="1" x14ac:dyDescent="0.35">
      <c r="A268" s="10"/>
      <c r="B268" s="11"/>
      <c r="C268" s="12"/>
      <c r="D268" s="11"/>
      <c r="E268" s="11"/>
      <c r="F268" s="9"/>
      <c r="G268" s="14"/>
      <c r="H268" s="57"/>
      <c r="I268" s="57"/>
      <c r="J268" s="57"/>
      <c r="K268" s="41"/>
      <c r="L268" s="58"/>
      <c r="M268" s="41"/>
      <c r="N268" s="42"/>
      <c r="O268" s="38"/>
    </row>
    <row r="269" spans="1:15" s="7" customFormat="1" ht="11.25" customHeight="1" x14ac:dyDescent="0.35">
      <c r="A269" s="10"/>
      <c r="B269" s="11"/>
      <c r="C269" s="12"/>
      <c r="D269" s="11"/>
      <c r="E269" s="11"/>
      <c r="F269" s="9"/>
      <c r="G269" s="14"/>
      <c r="H269" s="57"/>
      <c r="I269" s="57"/>
      <c r="J269" s="57"/>
      <c r="K269" s="41"/>
      <c r="L269" s="58"/>
      <c r="M269" s="41"/>
      <c r="N269" s="42"/>
      <c r="O269" s="38"/>
    </row>
    <row r="270" spans="1:15" s="7" customFormat="1" ht="11.25" customHeight="1" x14ac:dyDescent="0.35">
      <c r="A270" s="10"/>
      <c r="B270" s="11"/>
      <c r="C270" s="12"/>
      <c r="D270" s="11"/>
      <c r="E270" s="11"/>
      <c r="F270" s="9"/>
      <c r="G270" s="14"/>
      <c r="H270" s="57"/>
      <c r="I270" s="57"/>
      <c r="J270" s="57"/>
      <c r="K270" s="41"/>
      <c r="L270" s="58"/>
      <c r="M270" s="41"/>
      <c r="N270" s="42"/>
      <c r="O270" s="38"/>
    </row>
    <row r="271" spans="1:15" s="7" customFormat="1" ht="11.25" customHeight="1" x14ac:dyDescent="0.35">
      <c r="A271" s="10"/>
      <c r="B271" s="11"/>
      <c r="C271" s="12"/>
      <c r="D271" s="11"/>
      <c r="E271" s="11"/>
      <c r="F271" s="9"/>
      <c r="G271" s="14"/>
      <c r="H271" s="57"/>
      <c r="I271" s="57"/>
      <c r="J271" s="57"/>
      <c r="K271" s="41"/>
      <c r="L271" s="58"/>
      <c r="M271" s="41"/>
      <c r="N271" s="42"/>
      <c r="O271" s="38"/>
    </row>
    <row r="272" spans="1:15" s="7" customFormat="1" ht="11.25" customHeight="1" x14ac:dyDescent="0.35">
      <c r="A272" s="10"/>
      <c r="B272" s="11"/>
      <c r="C272" s="12"/>
      <c r="D272" s="11"/>
      <c r="E272" s="11"/>
      <c r="F272" s="9"/>
      <c r="G272" s="14"/>
      <c r="H272" s="57"/>
      <c r="I272" s="57"/>
      <c r="J272" s="57"/>
      <c r="K272" s="41"/>
      <c r="L272" s="58"/>
      <c r="M272" s="41"/>
      <c r="N272" s="42"/>
      <c r="O272" s="38"/>
    </row>
    <row r="273" spans="1:15" s="7" customFormat="1" ht="11.25" customHeight="1" x14ac:dyDescent="0.35">
      <c r="A273" s="10"/>
      <c r="B273" s="11"/>
      <c r="C273" s="12"/>
      <c r="D273" s="11"/>
      <c r="E273" s="11"/>
      <c r="F273" s="9"/>
      <c r="G273" s="14"/>
      <c r="H273" s="57"/>
      <c r="I273" s="57"/>
      <c r="J273" s="57"/>
      <c r="K273" s="41"/>
      <c r="L273" s="58"/>
      <c r="M273" s="41"/>
      <c r="N273" s="42"/>
      <c r="O273" s="38"/>
    </row>
    <row r="274" spans="1:15" s="7" customFormat="1" ht="11.25" customHeight="1" x14ac:dyDescent="0.35">
      <c r="A274" s="10"/>
      <c r="B274" s="11"/>
      <c r="C274" s="12"/>
      <c r="D274" s="11"/>
      <c r="E274" s="11"/>
      <c r="F274" s="9"/>
      <c r="G274" s="14"/>
      <c r="H274" s="57"/>
      <c r="I274" s="57"/>
      <c r="J274" s="57"/>
      <c r="K274" s="41"/>
      <c r="L274" s="58"/>
      <c r="M274" s="41"/>
      <c r="N274" s="42"/>
      <c r="O274" s="38"/>
    </row>
    <row r="275" spans="1:15" s="7" customFormat="1" ht="11.25" customHeight="1" x14ac:dyDescent="0.35">
      <c r="A275" s="10"/>
      <c r="B275" s="11"/>
      <c r="C275" s="12"/>
      <c r="D275" s="11"/>
      <c r="E275" s="11"/>
      <c r="F275" s="9"/>
      <c r="G275" s="14"/>
      <c r="H275" s="57"/>
      <c r="I275" s="57"/>
      <c r="J275" s="57"/>
      <c r="K275" s="41"/>
      <c r="L275" s="58"/>
      <c r="M275" s="41"/>
      <c r="N275" s="42"/>
      <c r="O275" s="38"/>
    </row>
    <row r="276" spans="1:15" s="7" customFormat="1" ht="11.25" customHeight="1" x14ac:dyDescent="0.35">
      <c r="A276" s="10"/>
      <c r="B276" s="11"/>
      <c r="C276" s="12"/>
      <c r="D276" s="11"/>
      <c r="E276" s="11"/>
      <c r="F276" s="9"/>
      <c r="G276" s="14"/>
      <c r="H276" s="57"/>
      <c r="I276" s="57"/>
      <c r="J276" s="57"/>
      <c r="K276" s="41"/>
      <c r="L276" s="58"/>
      <c r="M276" s="41"/>
      <c r="N276" s="42"/>
      <c r="O276" s="38"/>
    </row>
    <row r="277" spans="1:15" s="7" customFormat="1" ht="11.25" customHeight="1" x14ac:dyDescent="0.35">
      <c r="A277" s="10"/>
      <c r="B277" s="11"/>
      <c r="C277" s="12"/>
      <c r="D277" s="11"/>
      <c r="E277" s="11"/>
      <c r="F277" s="9"/>
      <c r="G277" s="14"/>
      <c r="H277" s="57"/>
      <c r="I277" s="57"/>
      <c r="J277" s="57"/>
      <c r="K277" s="41"/>
      <c r="L277" s="58"/>
      <c r="M277" s="41"/>
      <c r="N277" s="42"/>
      <c r="O277" s="38"/>
    </row>
    <row r="278" spans="1:15" s="7" customFormat="1" ht="11.25" customHeight="1" x14ac:dyDescent="0.35">
      <c r="A278" s="10"/>
      <c r="B278" s="11"/>
      <c r="C278" s="12"/>
      <c r="D278" s="11"/>
      <c r="E278" s="11"/>
      <c r="F278" s="9"/>
      <c r="G278" s="14"/>
      <c r="H278" s="57"/>
      <c r="I278" s="57"/>
      <c r="J278" s="57"/>
      <c r="K278" s="41"/>
      <c r="L278" s="58"/>
      <c r="M278" s="41"/>
      <c r="N278" s="42"/>
      <c r="O278" s="38"/>
    </row>
    <row r="279" spans="1:15" s="7" customFormat="1" ht="11.25" customHeight="1" x14ac:dyDescent="0.35">
      <c r="A279" s="10"/>
      <c r="B279" s="11"/>
      <c r="C279" s="12"/>
      <c r="D279" s="11"/>
      <c r="E279" s="11"/>
      <c r="F279" s="9"/>
      <c r="G279" s="14"/>
      <c r="H279" s="57"/>
      <c r="I279" s="57"/>
      <c r="J279" s="57"/>
      <c r="K279" s="41"/>
      <c r="L279" s="58"/>
      <c r="M279" s="41"/>
      <c r="N279" s="42"/>
      <c r="O279" s="38"/>
    </row>
    <row r="280" spans="1:15" s="7" customFormat="1" ht="11.25" customHeight="1" x14ac:dyDescent="0.35">
      <c r="A280" s="10"/>
      <c r="B280" s="11"/>
      <c r="C280" s="12"/>
      <c r="D280" s="11"/>
      <c r="E280" s="11"/>
      <c r="F280" s="9"/>
      <c r="G280" s="14"/>
      <c r="H280" s="57"/>
      <c r="I280" s="57"/>
      <c r="J280" s="57"/>
      <c r="K280" s="41"/>
      <c r="L280" s="58"/>
      <c r="M280" s="41"/>
      <c r="N280" s="42"/>
      <c r="O280" s="38"/>
    </row>
    <row r="281" spans="1:15" s="7" customFormat="1" ht="11.25" customHeight="1" x14ac:dyDescent="0.35">
      <c r="A281" s="10"/>
      <c r="B281" s="11"/>
      <c r="C281" s="12"/>
      <c r="D281" s="11"/>
      <c r="E281" s="11"/>
      <c r="F281" s="9"/>
      <c r="G281" s="14"/>
      <c r="H281" s="57"/>
      <c r="I281" s="57"/>
      <c r="J281" s="57"/>
      <c r="K281" s="41"/>
      <c r="L281" s="58"/>
      <c r="M281" s="41"/>
      <c r="N281" s="42"/>
      <c r="O281" s="38"/>
    </row>
    <row r="282" spans="1:15" s="7" customFormat="1" ht="11.25" customHeight="1" x14ac:dyDescent="0.35">
      <c r="A282" s="10"/>
      <c r="B282" s="11"/>
      <c r="C282" s="12"/>
      <c r="D282" s="11"/>
      <c r="E282" s="11"/>
      <c r="F282" s="9"/>
      <c r="G282" s="14"/>
      <c r="H282" s="57"/>
      <c r="I282" s="57"/>
      <c r="J282" s="57"/>
      <c r="K282" s="41"/>
      <c r="L282" s="58"/>
      <c r="M282" s="41"/>
      <c r="N282" s="42"/>
      <c r="O282" s="38"/>
    </row>
    <row r="283" spans="1:15" s="7" customFormat="1" ht="11.25" customHeight="1" x14ac:dyDescent="0.35">
      <c r="A283" s="10"/>
      <c r="B283" s="11"/>
      <c r="C283" s="12"/>
      <c r="D283" s="11"/>
      <c r="E283" s="11"/>
      <c r="F283" s="9"/>
      <c r="G283" s="14"/>
      <c r="H283" s="57"/>
      <c r="I283" s="57"/>
      <c r="J283" s="57"/>
      <c r="K283" s="41"/>
      <c r="L283" s="58"/>
      <c r="M283" s="41"/>
      <c r="N283" s="42"/>
      <c r="O283" s="38"/>
    </row>
    <row r="284" spans="1:15" s="7" customFormat="1" ht="11.25" customHeight="1" x14ac:dyDescent="0.35">
      <c r="A284" s="10"/>
      <c r="B284" s="11"/>
      <c r="C284" s="12"/>
      <c r="D284" s="11"/>
      <c r="E284" s="11"/>
      <c r="F284" s="9"/>
      <c r="G284" s="14"/>
      <c r="H284" s="57"/>
      <c r="I284" s="57"/>
      <c r="J284" s="57"/>
      <c r="K284" s="41"/>
      <c r="L284" s="58"/>
      <c r="M284" s="41"/>
      <c r="N284" s="42"/>
      <c r="O284" s="38"/>
    </row>
    <row r="285" spans="1:15" s="7" customFormat="1" ht="11.25" customHeight="1" x14ac:dyDescent="0.35">
      <c r="A285" s="10"/>
      <c r="B285" s="11"/>
      <c r="C285" s="12"/>
      <c r="D285" s="11"/>
      <c r="E285" s="11"/>
      <c r="F285" s="9"/>
      <c r="G285" s="14"/>
      <c r="H285" s="57"/>
      <c r="I285" s="57"/>
      <c r="J285" s="57"/>
      <c r="K285" s="41"/>
      <c r="L285" s="58"/>
      <c r="M285" s="41"/>
      <c r="N285" s="42"/>
      <c r="O285" s="38"/>
    </row>
    <row r="286" spans="1:15" s="7" customFormat="1" ht="11.25" customHeight="1" x14ac:dyDescent="0.35">
      <c r="A286" s="10"/>
      <c r="B286" s="11"/>
      <c r="C286" s="12"/>
      <c r="D286" s="11"/>
      <c r="E286" s="11"/>
      <c r="F286" s="9"/>
      <c r="G286" s="14"/>
      <c r="H286" s="57"/>
      <c r="I286" s="57"/>
      <c r="J286" s="57"/>
      <c r="K286" s="41"/>
      <c r="L286" s="58"/>
      <c r="M286" s="41"/>
      <c r="N286" s="42"/>
      <c r="O286" s="38"/>
    </row>
    <row r="287" spans="1:15" s="7" customFormat="1" ht="11.25" customHeight="1" x14ac:dyDescent="0.35">
      <c r="A287" s="10"/>
      <c r="B287" s="11"/>
      <c r="C287" s="12"/>
      <c r="D287" s="11"/>
      <c r="E287" s="11"/>
      <c r="F287" s="9"/>
      <c r="G287" s="14"/>
      <c r="H287" s="57"/>
      <c r="I287" s="57"/>
      <c r="J287" s="57"/>
      <c r="K287" s="41"/>
      <c r="L287" s="58"/>
      <c r="M287" s="41"/>
      <c r="N287" s="42"/>
      <c r="O287" s="38"/>
    </row>
    <row r="288" spans="1:15" s="7" customFormat="1" ht="11.25" customHeight="1" x14ac:dyDescent="0.35">
      <c r="A288" s="10"/>
      <c r="B288" s="11"/>
      <c r="C288" s="12"/>
      <c r="D288" s="11"/>
      <c r="E288" s="11"/>
      <c r="F288" s="9"/>
      <c r="G288" s="14"/>
      <c r="H288" s="57"/>
      <c r="I288" s="57"/>
      <c r="J288" s="57"/>
      <c r="K288" s="41"/>
      <c r="L288" s="58"/>
      <c r="M288" s="41"/>
      <c r="N288" s="42"/>
      <c r="O288" s="38"/>
    </row>
    <row r="289" spans="1:15" s="7" customFormat="1" ht="11.25" customHeight="1" x14ac:dyDescent="0.35">
      <c r="A289" s="10"/>
      <c r="B289" s="11"/>
      <c r="C289" s="12"/>
      <c r="D289" s="11"/>
      <c r="E289" s="11"/>
      <c r="F289" s="9"/>
      <c r="G289" s="14"/>
      <c r="H289" s="57"/>
      <c r="I289" s="57"/>
      <c r="J289" s="57"/>
      <c r="K289" s="41"/>
      <c r="L289" s="58"/>
      <c r="M289" s="41"/>
      <c r="N289" s="42"/>
      <c r="O289" s="38"/>
    </row>
    <row r="290" spans="1:15" s="7" customFormat="1" ht="11.25" customHeight="1" x14ac:dyDescent="0.35">
      <c r="A290" s="10"/>
      <c r="B290" s="11"/>
      <c r="C290" s="12"/>
      <c r="D290" s="11"/>
      <c r="E290" s="11"/>
      <c r="F290" s="9"/>
      <c r="G290" s="14"/>
      <c r="H290" s="57"/>
      <c r="I290" s="57"/>
      <c r="J290" s="57"/>
      <c r="K290" s="41"/>
      <c r="L290" s="58"/>
      <c r="M290" s="41"/>
      <c r="N290" s="42"/>
      <c r="O290" s="38"/>
    </row>
    <row r="291" spans="1:15" s="7" customFormat="1" ht="11.25" customHeight="1" x14ac:dyDescent="0.35">
      <c r="A291" s="10"/>
      <c r="B291" s="11"/>
      <c r="C291" s="12"/>
      <c r="D291" s="11"/>
      <c r="E291" s="11"/>
      <c r="F291" s="9"/>
      <c r="G291" s="14"/>
      <c r="H291" s="57"/>
      <c r="I291" s="57"/>
      <c r="J291" s="57"/>
      <c r="K291" s="41"/>
      <c r="L291" s="58"/>
      <c r="M291" s="41"/>
      <c r="N291" s="42"/>
      <c r="O291" s="38"/>
    </row>
    <row r="292" spans="1:15" s="7" customFormat="1" ht="11.25" customHeight="1" x14ac:dyDescent="0.35">
      <c r="A292" s="10"/>
      <c r="B292" s="11"/>
      <c r="C292" s="12"/>
      <c r="D292" s="11"/>
      <c r="E292" s="11"/>
      <c r="F292" s="9"/>
      <c r="G292" s="14"/>
      <c r="H292" s="57"/>
      <c r="I292" s="57"/>
      <c r="J292" s="57"/>
      <c r="K292" s="41"/>
      <c r="L292" s="58"/>
      <c r="M292" s="41"/>
      <c r="N292" s="42"/>
      <c r="O292" s="38"/>
    </row>
    <row r="293" spans="1:15" s="7" customFormat="1" ht="11.25" customHeight="1" x14ac:dyDescent="0.35">
      <c r="A293" s="10"/>
      <c r="B293" s="11"/>
      <c r="C293" s="12"/>
      <c r="D293" s="11"/>
      <c r="E293" s="11"/>
      <c r="F293" s="9"/>
      <c r="G293" s="14"/>
      <c r="H293" s="57"/>
      <c r="I293" s="57"/>
      <c r="J293" s="57"/>
      <c r="K293" s="41"/>
      <c r="L293" s="58"/>
      <c r="M293" s="41"/>
      <c r="N293" s="42"/>
      <c r="O293" s="38"/>
    </row>
    <row r="294" spans="1:15" s="7" customFormat="1" ht="11.25" customHeight="1" x14ac:dyDescent="0.35">
      <c r="A294" s="10"/>
      <c r="B294" s="11"/>
      <c r="C294" s="12"/>
      <c r="D294" s="11"/>
      <c r="E294" s="11"/>
      <c r="F294" s="9"/>
      <c r="G294" s="14"/>
      <c r="H294" s="57"/>
      <c r="I294" s="57"/>
      <c r="J294" s="57"/>
      <c r="K294" s="41"/>
      <c r="L294" s="58"/>
      <c r="M294" s="41"/>
      <c r="N294" s="42"/>
      <c r="O294" s="38"/>
    </row>
    <row r="295" spans="1:15" s="7" customFormat="1" ht="11.25" customHeight="1" x14ac:dyDescent="0.35">
      <c r="A295" s="10"/>
      <c r="B295" s="11"/>
      <c r="C295" s="12"/>
      <c r="D295" s="11"/>
      <c r="E295" s="11"/>
      <c r="F295" s="9"/>
      <c r="G295" s="14"/>
      <c r="H295" s="57"/>
      <c r="I295" s="57"/>
      <c r="J295" s="57"/>
      <c r="K295" s="41"/>
      <c r="L295" s="58"/>
      <c r="M295" s="41"/>
      <c r="N295" s="42"/>
      <c r="O295" s="38"/>
    </row>
    <row r="296" spans="1:15" s="7" customFormat="1" ht="11.25" customHeight="1" x14ac:dyDescent="0.35">
      <c r="A296" s="10"/>
      <c r="B296" s="11"/>
      <c r="C296" s="12"/>
      <c r="D296" s="11"/>
      <c r="E296" s="11"/>
      <c r="F296" s="9"/>
      <c r="G296" s="14"/>
      <c r="H296" s="57"/>
      <c r="I296" s="57"/>
      <c r="J296" s="57"/>
      <c r="K296" s="41"/>
      <c r="L296" s="58"/>
      <c r="M296" s="41"/>
      <c r="N296" s="42"/>
      <c r="O296" s="38"/>
    </row>
    <row r="297" spans="1:15" s="7" customFormat="1" ht="11.25" customHeight="1" x14ac:dyDescent="0.35">
      <c r="A297" s="10"/>
      <c r="B297" s="11"/>
      <c r="C297" s="12"/>
      <c r="D297" s="11"/>
      <c r="E297" s="11"/>
      <c r="F297" s="9"/>
      <c r="G297" s="14"/>
      <c r="H297" s="57"/>
      <c r="I297" s="57"/>
      <c r="J297" s="57"/>
      <c r="K297" s="41"/>
      <c r="L297" s="58"/>
      <c r="M297" s="41"/>
      <c r="N297" s="42"/>
      <c r="O297" s="38"/>
    </row>
    <row r="298" spans="1:15" s="7" customFormat="1" ht="11.25" customHeight="1" x14ac:dyDescent="0.35">
      <c r="A298" s="10"/>
      <c r="B298" s="11"/>
      <c r="C298" s="12"/>
      <c r="D298" s="11"/>
      <c r="E298" s="11"/>
      <c r="F298" s="9"/>
      <c r="G298" s="14"/>
      <c r="H298" s="57"/>
      <c r="I298" s="57"/>
      <c r="J298" s="57"/>
      <c r="K298" s="41"/>
      <c r="L298" s="58"/>
      <c r="M298" s="41"/>
      <c r="N298" s="42"/>
      <c r="O298" s="38"/>
    </row>
    <row r="299" spans="1:15" s="7" customFormat="1" ht="11.25" customHeight="1" x14ac:dyDescent="0.35">
      <c r="A299" s="10"/>
      <c r="B299" s="11"/>
      <c r="C299" s="12"/>
      <c r="D299" s="11"/>
      <c r="E299" s="11"/>
      <c r="F299" s="9"/>
      <c r="G299" s="14"/>
      <c r="H299" s="57"/>
      <c r="I299" s="57"/>
      <c r="J299" s="57"/>
      <c r="K299" s="41"/>
      <c r="L299" s="58"/>
      <c r="M299" s="41"/>
      <c r="N299" s="42"/>
      <c r="O299" s="38"/>
    </row>
    <row r="300" spans="1:15" s="7" customFormat="1" ht="11.25" customHeight="1" x14ac:dyDescent="0.35">
      <c r="A300" s="10"/>
      <c r="B300" s="11"/>
      <c r="C300" s="12"/>
      <c r="D300" s="11"/>
      <c r="E300" s="11"/>
      <c r="F300" s="9"/>
      <c r="G300" s="14"/>
      <c r="H300" s="57"/>
      <c r="I300" s="57"/>
      <c r="J300" s="57"/>
      <c r="K300" s="41"/>
      <c r="L300" s="58"/>
      <c r="M300" s="41"/>
      <c r="N300" s="42"/>
      <c r="O300" s="38"/>
    </row>
    <row r="301" spans="1:15" s="7" customFormat="1" ht="11.25" customHeight="1" x14ac:dyDescent="0.35">
      <c r="A301" s="10"/>
      <c r="B301" s="11"/>
      <c r="C301" s="12"/>
      <c r="D301" s="11"/>
      <c r="E301" s="11"/>
      <c r="F301" s="9"/>
      <c r="G301" s="14"/>
      <c r="H301" s="57"/>
      <c r="I301" s="57"/>
      <c r="J301" s="57"/>
      <c r="K301" s="41"/>
      <c r="L301" s="58"/>
      <c r="M301" s="41"/>
      <c r="N301" s="42"/>
      <c r="O301" s="38"/>
    </row>
    <row r="302" spans="1:15" s="7" customFormat="1" ht="11.25" customHeight="1" x14ac:dyDescent="0.35">
      <c r="A302" s="10"/>
      <c r="B302" s="11"/>
      <c r="C302" s="12"/>
      <c r="D302" s="11"/>
      <c r="E302" s="11"/>
      <c r="F302" s="9"/>
      <c r="G302" s="14"/>
      <c r="H302" s="57"/>
      <c r="I302" s="57"/>
      <c r="J302" s="57"/>
      <c r="K302" s="41"/>
      <c r="L302" s="58"/>
      <c r="M302" s="41"/>
      <c r="N302" s="42"/>
      <c r="O302" s="38"/>
    </row>
    <row r="303" spans="1:15" s="7" customFormat="1" ht="11.25" customHeight="1" x14ac:dyDescent="0.35">
      <c r="A303" s="10"/>
      <c r="B303" s="11"/>
      <c r="C303" s="12"/>
      <c r="D303" s="11"/>
      <c r="E303" s="11"/>
      <c r="F303" s="9"/>
      <c r="G303" s="14"/>
      <c r="H303" s="57"/>
      <c r="I303" s="57"/>
      <c r="J303" s="57"/>
      <c r="K303" s="41"/>
      <c r="L303" s="58"/>
      <c r="M303" s="41"/>
      <c r="N303" s="42"/>
      <c r="O303" s="38"/>
    </row>
    <row r="304" spans="1:15" s="7" customFormat="1" ht="11.25" customHeight="1" x14ac:dyDescent="0.35">
      <c r="A304" s="10"/>
      <c r="B304" s="11"/>
      <c r="C304" s="12"/>
      <c r="D304" s="11"/>
      <c r="E304" s="11"/>
      <c r="F304" s="9"/>
      <c r="G304" s="14"/>
      <c r="H304" s="57"/>
      <c r="I304" s="57"/>
      <c r="J304" s="57"/>
      <c r="K304" s="41"/>
      <c r="L304" s="58"/>
      <c r="M304" s="41"/>
      <c r="N304" s="42"/>
      <c r="O304" s="38"/>
    </row>
    <row r="305" spans="1:15" s="7" customFormat="1" ht="11.25" customHeight="1" x14ac:dyDescent="0.35">
      <c r="A305" s="10"/>
      <c r="B305" s="11"/>
      <c r="C305" s="12"/>
      <c r="D305" s="11"/>
      <c r="E305" s="11"/>
      <c r="F305" s="9"/>
      <c r="G305" s="14"/>
      <c r="H305" s="57"/>
      <c r="I305" s="57"/>
      <c r="J305" s="57"/>
      <c r="K305" s="41"/>
      <c r="L305" s="58"/>
      <c r="M305" s="41"/>
      <c r="N305" s="42"/>
      <c r="O305" s="38"/>
    </row>
    <row r="306" spans="1:15" s="7" customFormat="1" ht="11.25" customHeight="1" x14ac:dyDescent="0.35">
      <c r="A306" s="10"/>
      <c r="B306" s="11"/>
      <c r="C306" s="12"/>
      <c r="D306" s="11"/>
      <c r="E306" s="11"/>
      <c r="F306" s="9"/>
      <c r="G306" s="14"/>
      <c r="H306" s="57"/>
      <c r="I306" s="57"/>
      <c r="J306" s="57"/>
      <c r="K306" s="41"/>
      <c r="L306" s="58"/>
      <c r="M306" s="41"/>
      <c r="N306" s="42"/>
      <c r="O306" s="38"/>
    </row>
    <row r="307" spans="1:15" s="7" customFormat="1" ht="11.25" customHeight="1" x14ac:dyDescent="0.35">
      <c r="A307" s="10"/>
      <c r="B307" s="11"/>
      <c r="C307" s="12"/>
      <c r="D307" s="11"/>
      <c r="E307" s="11"/>
      <c r="F307" s="9"/>
      <c r="G307" s="14"/>
      <c r="H307" s="57"/>
      <c r="I307" s="57"/>
      <c r="J307" s="57"/>
      <c r="K307" s="41"/>
      <c r="L307" s="58"/>
      <c r="M307" s="41"/>
      <c r="N307" s="42"/>
      <c r="O307" s="38"/>
    </row>
    <row r="308" spans="1:15" s="7" customFormat="1" ht="11.25" customHeight="1" x14ac:dyDescent="0.35">
      <c r="A308" s="10"/>
      <c r="B308" s="11"/>
      <c r="C308" s="12"/>
      <c r="D308" s="11"/>
      <c r="E308" s="11"/>
      <c r="F308" s="9"/>
      <c r="G308" s="14"/>
      <c r="H308" s="57"/>
      <c r="I308" s="57"/>
      <c r="J308" s="57"/>
      <c r="K308" s="41"/>
      <c r="L308" s="58"/>
      <c r="M308" s="41"/>
      <c r="N308" s="42"/>
      <c r="O308" s="38"/>
    </row>
    <row r="309" spans="1:15" s="7" customFormat="1" ht="11.25" customHeight="1" x14ac:dyDescent="0.35">
      <c r="A309" s="10"/>
      <c r="B309" s="11"/>
      <c r="C309" s="12"/>
      <c r="D309" s="11"/>
      <c r="E309" s="11"/>
      <c r="F309" s="9"/>
      <c r="G309" s="14"/>
      <c r="H309" s="57"/>
      <c r="I309" s="57"/>
      <c r="J309" s="57"/>
      <c r="K309" s="41"/>
      <c r="L309" s="58"/>
      <c r="M309" s="41"/>
      <c r="N309" s="42"/>
      <c r="O309" s="38"/>
    </row>
    <row r="310" spans="1:15" s="7" customFormat="1" ht="11.25" customHeight="1" x14ac:dyDescent="0.35">
      <c r="A310" s="10"/>
      <c r="B310" s="11"/>
      <c r="C310" s="12"/>
      <c r="D310" s="11"/>
      <c r="E310" s="11"/>
      <c r="F310" s="9"/>
      <c r="G310" s="14"/>
      <c r="H310" s="57"/>
      <c r="I310" s="57"/>
      <c r="J310" s="57"/>
      <c r="K310" s="41"/>
      <c r="L310" s="58"/>
      <c r="M310" s="41"/>
      <c r="N310" s="42"/>
      <c r="O310" s="38"/>
    </row>
    <row r="311" spans="1:15" s="7" customFormat="1" ht="11.25" customHeight="1" x14ac:dyDescent="0.35">
      <c r="A311" s="10"/>
      <c r="B311" s="11"/>
      <c r="C311" s="12"/>
      <c r="D311" s="11"/>
      <c r="E311" s="11"/>
      <c r="F311" s="9"/>
      <c r="G311" s="14"/>
      <c r="H311" s="57"/>
      <c r="I311" s="57"/>
      <c r="J311" s="57"/>
      <c r="K311" s="41"/>
      <c r="L311" s="58"/>
      <c r="M311" s="41"/>
      <c r="N311" s="42"/>
      <c r="O311" s="38"/>
    </row>
    <row r="312" spans="1:15" s="7" customFormat="1" ht="11.25" customHeight="1" x14ac:dyDescent="0.35">
      <c r="A312" s="10"/>
      <c r="B312" s="11"/>
      <c r="C312" s="12"/>
      <c r="D312" s="11"/>
      <c r="E312" s="11"/>
      <c r="F312" s="9"/>
      <c r="G312" s="14"/>
      <c r="H312" s="57"/>
      <c r="I312" s="57"/>
      <c r="J312" s="57"/>
      <c r="K312" s="41"/>
      <c r="L312" s="58"/>
      <c r="M312" s="41"/>
      <c r="N312" s="42"/>
      <c r="O312" s="38"/>
    </row>
    <row r="313" spans="1:15" s="7" customFormat="1" ht="11.25" customHeight="1" x14ac:dyDescent="0.35">
      <c r="A313" s="10"/>
      <c r="B313" s="11"/>
      <c r="C313" s="12"/>
      <c r="D313" s="11"/>
      <c r="E313" s="11"/>
      <c r="F313" s="9"/>
      <c r="G313" s="14"/>
      <c r="H313" s="57"/>
      <c r="I313" s="57"/>
      <c r="J313" s="57"/>
      <c r="K313" s="41"/>
      <c r="L313" s="58"/>
      <c r="M313" s="41"/>
      <c r="N313" s="42"/>
      <c r="O313" s="38"/>
    </row>
    <row r="314" spans="1:15" s="7" customFormat="1" ht="11.25" customHeight="1" x14ac:dyDescent="0.35">
      <c r="A314" s="10"/>
      <c r="B314" s="11"/>
      <c r="C314" s="12"/>
      <c r="D314" s="11"/>
      <c r="E314" s="11"/>
      <c r="F314" s="9"/>
      <c r="G314" s="14"/>
      <c r="H314" s="57"/>
      <c r="I314" s="57"/>
      <c r="J314" s="57"/>
      <c r="K314" s="41"/>
      <c r="L314" s="58"/>
      <c r="M314" s="41"/>
      <c r="N314" s="42"/>
      <c r="O314" s="38"/>
    </row>
    <row r="315" spans="1:15" s="7" customFormat="1" ht="11.25" customHeight="1" x14ac:dyDescent="0.35">
      <c r="A315" s="10"/>
      <c r="B315" s="11"/>
      <c r="C315" s="12"/>
      <c r="D315" s="11"/>
      <c r="E315" s="11"/>
      <c r="F315" s="9"/>
      <c r="G315" s="14"/>
      <c r="H315" s="57"/>
      <c r="I315" s="57"/>
      <c r="J315" s="57"/>
      <c r="K315" s="41"/>
      <c r="L315" s="58"/>
      <c r="M315" s="41"/>
      <c r="N315" s="42"/>
      <c r="O315" s="38"/>
    </row>
    <row r="316" spans="1:15" s="7" customFormat="1" ht="11.25" customHeight="1" x14ac:dyDescent="0.35">
      <c r="A316" s="10"/>
      <c r="B316" s="11"/>
      <c r="C316" s="12"/>
      <c r="D316" s="11"/>
      <c r="E316" s="11"/>
      <c r="F316" s="9"/>
      <c r="G316" s="14"/>
      <c r="H316" s="57"/>
      <c r="I316" s="57"/>
      <c r="J316" s="57"/>
      <c r="K316" s="41"/>
      <c r="L316" s="58"/>
      <c r="M316" s="41"/>
      <c r="N316" s="42"/>
      <c r="O316" s="38"/>
    </row>
    <row r="317" spans="1:15" s="7" customFormat="1" ht="11.25" customHeight="1" x14ac:dyDescent="0.35">
      <c r="A317" s="10"/>
      <c r="B317" s="11"/>
      <c r="C317" s="12"/>
      <c r="D317" s="11"/>
      <c r="E317" s="11"/>
      <c r="F317" s="9"/>
      <c r="G317" s="14"/>
      <c r="H317" s="57"/>
      <c r="I317" s="57"/>
      <c r="J317" s="57"/>
      <c r="K317" s="41"/>
      <c r="L317" s="58"/>
      <c r="M317" s="41"/>
      <c r="N317" s="42"/>
      <c r="O317" s="38"/>
    </row>
    <row r="318" spans="1:15" s="7" customFormat="1" ht="11.25" customHeight="1" x14ac:dyDescent="0.35">
      <c r="A318" s="10"/>
      <c r="B318" s="11"/>
      <c r="C318" s="12"/>
      <c r="D318" s="11"/>
      <c r="E318" s="11"/>
      <c r="F318" s="9"/>
      <c r="G318" s="14"/>
      <c r="H318" s="57"/>
      <c r="I318" s="57"/>
      <c r="J318" s="57"/>
      <c r="K318" s="41"/>
      <c r="L318" s="58"/>
      <c r="M318" s="41"/>
      <c r="N318" s="42"/>
      <c r="O318" s="38"/>
    </row>
    <row r="319" spans="1:15" s="7" customFormat="1" ht="11.25" customHeight="1" x14ac:dyDescent="0.35">
      <c r="A319" s="10"/>
      <c r="B319" s="11"/>
      <c r="C319" s="12"/>
      <c r="D319" s="11"/>
      <c r="E319" s="11"/>
      <c r="F319" s="9"/>
      <c r="G319" s="14"/>
      <c r="H319" s="57"/>
      <c r="I319" s="57"/>
      <c r="J319" s="57"/>
      <c r="K319" s="41"/>
      <c r="L319" s="58"/>
      <c r="M319" s="41"/>
      <c r="N319" s="42"/>
      <c r="O319" s="38"/>
    </row>
    <row r="320" spans="1:15" s="7" customFormat="1" ht="11.25" customHeight="1" x14ac:dyDescent="0.35">
      <c r="A320" s="10"/>
      <c r="B320" s="11"/>
      <c r="C320" s="12"/>
      <c r="D320" s="11"/>
      <c r="E320" s="11"/>
      <c r="F320" s="9"/>
      <c r="G320" s="14"/>
      <c r="H320" s="57"/>
      <c r="I320" s="57"/>
      <c r="J320" s="57"/>
      <c r="K320" s="41"/>
      <c r="L320" s="58"/>
      <c r="M320" s="41"/>
      <c r="N320" s="42"/>
      <c r="O320" s="38"/>
    </row>
    <row r="321" spans="1:15" s="7" customFormat="1" ht="11.25" customHeight="1" x14ac:dyDescent="0.35">
      <c r="A321" s="10"/>
      <c r="B321" s="11"/>
      <c r="C321" s="12"/>
      <c r="D321" s="11"/>
      <c r="E321" s="11"/>
      <c r="F321" s="9"/>
      <c r="G321" s="14"/>
      <c r="H321" s="57"/>
      <c r="I321" s="57"/>
      <c r="J321" s="57"/>
      <c r="K321" s="41"/>
      <c r="L321" s="58"/>
      <c r="M321" s="41"/>
      <c r="N321" s="42"/>
      <c r="O321" s="38"/>
    </row>
    <row r="322" spans="1:15" s="7" customFormat="1" ht="11.25" customHeight="1" x14ac:dyDescent="0.35">
      <c r="A322" s="10"/>
      <c r="B322" s="11"/>
      <c r="C322" s="12"/>
      <c r="D322" s="11"/>
      <c r="E322" s="11"/>
      <c r="F322" s="9"/>
      <c r="G322" s="14"/>
      <c r="H322" s="57"/>
      <c r="I322" s="57"/>
      <c r="J322" s="57"/>
      <c r="K322" s="41"/>
      <c r="L322" s="58"/>
      <c r="M322" s="41"/>
      <c r="N322" s="42"/>
      <c r="O322" s="38"/>
    </row>
    <row r="323" spans="1:15" s="7" customFormat="1" ht="11.25" customHeight="1" x14ac:dyDescent="0.35">
      <c r="A323" s="10"/>
      <c r="B323" s="11"/>
      <c r="C323" s="12"/>
      <c r="D323" s="11"/>
      <c r="E323" s="11"/>
      <c r="F323" s="9"/>
      <c r="G323" s="14"/>
      <c r="H323" s="57"/>
      <c r="I323" s="57"/>
      <c r="J323" s="57"/>
      <c r="K323" s="41"/>
      <c r="L323" s="58"/>
      <c r="M323" s="41"/>
      <c r="N323" s="42"/>
      <c r="O323" s="38"/>
    </row>
    <row r="324" spans="1:15" s="7" customFormat="1" ht="11.25" customHeight="1" x14ac:dyDescent="0.35">
      <c r="A324" s="10"/>
      <c r="B324" s="11"/>
      <c r="C324" s="12"/>
      <c r="D324" s="11"/>
      <c r="E324" s="11"/>
      <c r="F324" s="9"/>
      <c r="G324" s="14"/>
      <c r="H324" s="57"/>
      <c r="I324" s="57"/>
      <c r="J324" s="57"/>
      <c r="K324" s="41"/>
      <c r="L324" s="58"/>
      <c r="M324" s="41"/>
      <c r="N324" s="42"/>
      <c r="O324" s="38"/>
    </row>
    <row r="325" spans="1:15" s="7" customFormat="1" ht="11.25" customHeight="1" x14ac:dyDescent="0.35">
      <c r="A325" s="10"/>
      <c r="B325" s="11"/>
      <c r="C325" s="12"/>
      <c r="D325" s="11"/>
      <c r="E325" s="11"/>
      <c r="F325" s="9"/>
      <c r="G325" s="14"/>
      <c r="H325" s="57"/>
      <c r="I325" s="57"/>
      <c r="J325" s="57"/>
      <c r="K325" s="41"/>
      <c r="L325" s="58"/>
      <c r="M325" s="41"/>
      <c r="N325" s="42"/>
      <c r="O325" s="38"/>
    </row>
    <row r="326" spans="1:15" s="7" customFormat="1" ht="11.25" customHeight="1" x14ac:dyDescent="0.35">
      <c r="A326" s="10"/>
      <c r="B326" s="11"/>
      <c r="C326" s="12"/>
      <c r="D326" s="11"/>
      <c r="E326" s="11"/>
      <c r="F326" s="9"/>
      <c r="G326" s="14"/>
      <c r="H326" s="57"/>
      <c r="I326" s="57"/>
      <c r="J326" s="57"/>
      <c r="K326" s="41"/>
      <c r="L326" s="58"/>
      <c r="M326" s="41"/>
      <c r="N326" s="42"/>
      <c r="O326" s="38"/>
    </row>
    <row r="327" spans="1:15" s="7" customFormat="1" ht="11.25" customHeight="1" x14ac:dyDescent="0.35">
      <c r="A327" s="10"/>
      <c r="B327" s="11"/>
      <c r="C327" s="12"/>
      <c r="D327" s="11"/>
      <c r="E327" s="11"/>
      <c r="F327" s="9"/>
      <c r="G327" s="14"/>
      <c r="H327" s="57"/>
      <c r="I327" s="57"/>
      <c r="J327" s="57"/>
      <c r="K327" s="41"/>
      <c r="L327" s="58"/>
      <c r="M327" s="41"/>
      <c r="N327" s="42"/>
      <c r="O327" s="38"/>
    </row>
    <row r="328" spans="1:15" s="7" customFormat="1" ht="11.25" customHeight="1" x14ac:dyDescent="0.35">
      <c r="A328" s="10"/>
      <c r="B328" s="11"/>
      <c r="C328" s="12"/>
      <c r="D328" s="11"/>
      <c r="E328" s="11"/>
      <c r="F328" s="9"/>
      <c r="G328" s="14"/>
      <c r="H328" s="57"/>
      <c r="I328" s="57"/>
      <c r="J328" s="57"/>
      <c r="K328" s="41"/>
      <c r="L328" s="58"/>
      <c r="M328" s="41"/>
      <c r="N328" s="42"/>
      <c r="O328" s="38"/>
    </row>
    <row r="329" spans="1:15" s="7" customFormat="1" ht="11.25" customHeight="1" x14ac:dyDescent="0.35">
      <c r="A329" s="10"/>
      <c r="B329" s="11"/>
      <c r="C329" s="12"/>
      <c r="D329" s="11"/>
      <c r="E329" s="11"/>
      <c r="F329" s="9"/>
      <c r="G329" s="14"/>
      <c r="H329" s="57"/>
      <c r="I329" s="57"/>
      <c r="J329" s="57"/>
      <c r="K329" s="41"/>
      <c r="L329" s="58"/>
      <c r="M329" s="41"/>
      <c r="N329" s="42"/>
      <c r="O329" s="38"/>
    </row>
    <row r="330" spans="1:15" s="7" customFormat="1" ht="11.25" customHeight="1" x14ac:dyDescent="0.35">
      <c r="A330" s="10"/>
      <c r="B330" s="11"/>
      <c r="C330" s="12"/>
      <c r="D330" s="11"/>
      <c r="E330" s="11"/>
      <c r="F330" s="9"/>
      <c r="G330" s="14"/>
      <c r="H330" s="57"/>
      <c r="I330" s="57"/>
      <c r="J330" s="57"/>
      <c r="K330" s="41"/>
      <c r="L330" s="58"/>
      <c r="M330" s="41"/>
      <c r="N330" s="42"/>
      <c r="O330" s="38"/>
    </row>
    <row r="331" spans="1:15" s="7" customFormat="1" ht="11.25" customHeight="1" x14ac:dyDescent="0.35">
      <c r="A331" s="10"/>
      <c r="B331" s="11"/>
      <c r="C331" s="12"/>
      <c r="D331" s="11"/>
      <c r="E331" s="11"/>
      <c r="F331" s="9"/>
      <c r="G331" s="14"/>
      <c r="H331" s="57"/>
      <c r="I331" s="57"/>
      <c r="J331" s="57"/>
      <c r="K331" s="41"/>
      <c r="L331" s="58"/>
      <c r="M331" s="41"/>
      <c r="N331" s="42"/>
      <c r="O331" s="38"/>
    </row>
    <row r="332" spans="1:15" s="7" customFormat="1" ht="11.25" customHeight="1" x14ac:dyDescent="0.35">
      <c r="A332" s="10"/>
      <c r="B332" s="11"/>
      <c r="C332" s="12"/>
      <c r="D332" s="11"/>
      <c r="E332" s="11"/>
      <c r="F332" s="9"/>
      <c r="G332" s="14"/>
      <c r="H332" s="57"/>
      <c r="I332" s="57"/>
      <c r="J332" s="57"/>
      <c r="K332" s="41"/>
      <c r="L332" s="58"/>
      <c r="M332" s="41"/>
      <c r="N332" s="42"/>
      <c r="O332" s="38"/>
    </row>
    <row r="333" spans="1:15" s="7" customFormat="1" ht="11.25" customHeight="1" x14ac:dyDescent="0.35">
      <c r="A333" s="10"/>
      <c r="B333" s="11"/>
      <c r="C333" s="12"/>
      <c r="D333" s="11"/>
      <c r="E333" s="11"/>
      <c r="F333" s="9"/>
      <c r="G333" s="14"/>
      <c r="H333" s="57"/>
      <c r="I333" s="57"/>
      <c r="J333" s="57"/>
      <c r="K333" s="41"/>
      <c r="L333" s="58"/>
      <c r="M333" s="41"/>
      <c r="N333" s="42"/>
      <c r="O333" s="38"/>
    </row>
    <row r="334" spans="1:15" s="7" customFormat="1" ht="11.25" customHeight="1" x14ac:dyDescent="0.35">
      <c r="A334" s="10"/>
      <c r="B334" s="11"/>
      <c r="C334" s="12"/>
      <c r="D334" s="11"/>
      <c r="E334" s="11"/>
      <c r="F334" s="9"/>
      <c r="G334" s="14"/>
      <c r="H334" s="57"/>
      <c r="I334" s="57"/>
      <c r="J334" s="57"/>
      <c r="K334" s="41"/>
      <c r="L334" s="58"/>
      <c r="M334" s="41"/>
      <c r="N334" s="42"/>
      <c r="O334" s="38"/>
    </row>
    <row r="335" spans="1:15" s="7" customFormat="1" ht="11.25" customHeight="1" x14ac:dyDescent="0.35">
      <c r="A335" s="10"/>
      <c r="B335" s="11"/>
      <c r="C335" s="12"/>
      <c r="D335" s="11"/>
      <c r="E335" s="11"/>
      <c r="F335" s="9"/>
      <c r="G335" s="14"/>
      <c r="H335" s="57"/>
      <c r="I335" s="57"/>
      <c r="J335" s="57"/>
      <c r="K335" s="41"/>
      <c r="L335" s="58"/>
      <c r="M335" s="41"/>
      <c r="N335" s="42"/>
      <c r="O335" s="38"/>
    </row>
    <row r="336" spans="1:15" s="7" customFormat="1" ht="11.25" customHeight="1" x14ac:dyDescent="0.35">
      <c r="A336" s="10"/>
      <c r="B336" s="11"/>
      <c r="C336" s="12"/>
      <c r="D336" s="11"/>
      <c r="E336" s="11"/>
      <c r="F336" s="9"/>
      <c r="G336" s="14"/>
      <c r="H336" s="57"/>
      <c r="I336" s="57"/>
      <c r="J336" s="57"/>
      <c r="K336" s="41"/>
      <c r="L336" s="58"/>
      <c r="M336" s="41"/>
      <c r="N336" s="42"/>
      <c r="O336" s="38"/>
    </row>
    <row r="337" spans="1:15" s="7" customFormat="1" ht="11.25" customHeight="1" x14ac:dyDescent="0.35">
      <c r="A337" s="10"/>
      <c r="B337" s="11"/>
      <c r="C337" s="12"/>
      <c r="D337" s="11"/>
      <c r="E337" s="11"/>
      <c r="F337" s="9"/>
      <c r="G337" s="14"/>
      <c r="H337" s="57"/>
      <c r="I337" s="57"/>
      <c r="J337" s="57"/>
      <c r="K337" s="41"/>
      <c r="L337" s="58"/>
      <c r="M337" s="41"/>
      <c r="N337" s="42"/>
      <c r="O337" s="38"/>
    </row>
    <row r="338" spans="1:15" s="7" customFormat="1" ht="11.25" customHeight="1" x14ac:dyDescent="0.35">
      <c r="A338" s="10"/>
      <c r="B338" s="11"/>
      <c r="C338" s="12"/>
      <c r="D338" s="11"/>
      <c r="E338" s="11"/>
      <c r="F338" s="9"/>
      <c r="G338" s="14"/>
      <c r="H338" s="57"/>
      <c r="I338" s="57"/>
      <c r="J338" s="57"/>
      <c r="K338" s="41"/>
      <c r="L338" s="58"/>
      <c r="M338" s="41"/>
      <c r="N338" s="42"/>
      <c r="O338" s="38"/>
    </row>
    <row r="339" spans="1:15" s="7" customFormat="1" ht="11.25" customHeight="1" x14ac:dyDescent="0.35">
      <c r="A339" s="10"/>
      <c r="B339" s="11"/>
      <c r="C339" s="12"/>
      <c r="D339" s="11"/>
      <c r="E339" s="11"/>
      <c r="F339" s="9"/>
      <c r="G339" s="14"/>
      <c r="H339" s="57"/>
      <c r="I339" s="57"/>
      <c r="J339" s="57"/>
      <c r="K339" s="41"/>
      <c r="L339" s="58"/>
      <c r="M339" s="41"/>
      <c r="N339" s="42"/>
      <c r="O339" s="38"/>
    </row>
    <row r="340" spans="1:15" s="7" customFormat="1" ht="11.25" customHeight="1" x14ac:dyDescent="0.35">
      <c r="A340" s="10"/>
      <c r="B340" s="11"/>
      <c r="C340" s="12"/>
      <c r="D340" s="11"/>
      <c r="E340" s="11"/>
      <c r="F340" s="9"/>
      <c r="G340" s="14"/>
      <c r="H340" s="57"/>
      <c r="I340" s="57"/>
      <c r="J340" s="57"/>
      <c r="K340" s="41"/>
      <c r="L340" s="58"/>
      <c r="M340" s="41"/>
      <c r="N340" s="42"/>
      <c r="O340" s="38"/>
    </row>
    <row r="341" spans="1:15" s="7" customFormat="1" ht="11.25" customHeight="1" x14ac:dyDescent="0.35">
      <c r="A341" s="10"/>
      <c r="B341" s="11"/>
      <c r="C341" s="12"/>
      <c r="D341" s="11"/>
      <c r="E341" s="11"/>
      <c r="F341" s="9"/>
      <c r="G341" s="14"/>
      <c r="H341" s="57"/>
      <c r="I341" s="57"/>
      <c r="J341" s="57"/>
      <c r="K341" s="41"/>
      <c r="L341" s="58"/>
      <c r="M341" s="41"/>
      <c r="N341" s="42"/>
      <c r="O341" s="38"/>
    </row>
    <row r="342" spans="1:15" s="7" customFormat="1" ht="11.25" customHeight="1" x14ac:dyDescent="0.35">
      <c r="A342" s="10"/>
      <c r="B342" s="11"/>
      <c r="C342" s="12"/>
      <c r="D342" s="11"/>
      <c r="E342" s="11"/>
      <c r="F342" s="9"/>
      <c r="G342" s="14"/>
      <c r="H342" s="57"/>
      <c r="I342" s="57"/>
      <c r="J342" s="57"/>
      <c r="K342" s="41"/>
      <c r="L342" s="58"/>
      <c r="M342" s="41"/>
      <c r="N342" s="42"/>
      <c r="O342" s="38"/>
    </row>
    <row r="343" spans="1:15" s="7" customFormat="1" ht="11.25" customHeight="1" x14ac:dyDescent="0.35">
      <c r="A343" s="10"/>
      <c r="B343" s="11"/>
      <c r="C343" s="12"/>
      <c r="D343" s="11"/>
      <c r="E343" s="11"/>
      <c r="F343" s="9"/>
      <c r="G343" s="14"/>
      <c r="H343" s="57"/>
      <c r="I343" s="57"/>
      <c r="J343" s="57"/>
      <c r="K343" s="41"/>
      <c r="L343" s="58"/>
      <c r="M343" s="41"/>
      <c r="N343" s="42"/>
      <c r="O343" s="38"/>
    </row>
    <row r="344" spans="1:15" s="7" customFormat="1" ht="11.25" customHeight="1" x14ac:dyDescent="0.35">
      <c r="A344" s="10"/>
      <c r="B344" s="11"/>
      <c r="C344" s="12"/>
      <c r="D344" s="11"/>
      <c r="E344" s="11"/>
      <c r="F344" s="9"/>
      <c r="G344" s="14"/>
      <c r="H344" s="57"/>
      <c r="I344" s="57"/>
      <c r="J344" s="57"/>
      <c r="K344" s="41"/>
      <c r="L344" s="58"/>
      <c r="M344" s="41"/>
      <c r="N344" s="42"/>
      <c r="O344" s="38"/>
    </row>
    <row r="345" spans="1:15" s="7" customFormat="1" ht="11.25" customHeight="1" x14ac:dyDescent="0.35">
      <c r="A345" s="10"/>
      <c r="B345" s="11"/>
      <c r="C345" s="12"/>
      <c r="D345" s="11"/>
      <c r="E345" s="11"/>
      <c r="F345" s="9"/>
      <c r="G345" s="14"/>
      <c r="H345" s="57"/>
      <c r="I345" s="57"/>
      <c r="J345" s="57"/>
      <c r="K345" s="41"/>
      <c r="L345" s="58"/>
      <c r="M345" s="41"/>
      <c r="N345" s="42"/>
      <c r="O345" s="38"/>
    </row>
    <row r="346" spans="1:15" s="7" customFormat="1" ht="11.25" customHeight="1" x14ac:dyDescent="0.35">
      <c r="A346" s="10"/>
      <c r="B346" s="11"/>
      <c r="C346" s="12"/>
      <c r="D346" s="11"/>
      <c r="E346" s="11"/>
      <c r="F346" s="9"/>
      <c r="G346" s="14"/>
      <c r="H346" s="57"/>
      <c r="I346" s="57"/>
      <c r="J346" s="57"/>
      <c r="K346" s="41"/>
      <c r="L346" s="58"/>
      <c r="M346" s="41"/>
      <c r="N346" s="42"/>
      <c r="O346" s="38"/>
    </row>
    <row r="347" spans="1:15" s="7" customFormat="1" ht="11.25" customHeight="1" x14ac:dyDescent="0.35">
      <c r="A347" s="10"/>
      <c r="B347" s="11"/>
      <c r="C347" s="12"/>
      <c r="D347" s="11"/>
      <c r="E347" s="11"/>
      <c r="F347" s="9"/>
      <c r="G347" s="14"/>
      <c r="H347" s="57"/>
      <c r="I347" s="57"/>
      <c r="J347" s="57"/>
      <c r="K347" s="41"/>
      <c r="L347" s="58"/>
      <c r="M347" s="41"/>
      <c r="N347" s="42"/>
      <c r="O347" s="38"/>
    </row>
    <row r="348" spans="1:15" s="7" customFormat="1" ht="11.25" customHeight="1" x14ac:dyDescent="0.35">
      <c r="A348" s="10"/>
      <c r="B348" s="11"/>
      <c r="C348" s="12"/>
      <c r="D348" s="11"/>
      <c r="E348" s="11"/>
      <c r="F348" s="9"/>
      <c r="G348" s="14"/>
      <c r="H348" s="57"/>
      <c r="I348" s="57"/>
      <c r="J348" s="57"/>
      <c r="K348" s="41"/>
      <c r="L348" s="58"/>
      <c r="M348" s="41"/>
      <c r="N348" s="42"/>
      <c r="O348" s="38"/>
    </row>
    <row r="349" spans="1:15" s="7" customFormat="1" ht="11.25" customHeight="1" x14ac:dyDescent="0.35">
      <c r="A349" s="10"/>
      <c r="B349" s="11"/>
      <c r="C349" s="12"/>
      <c r="D349" s="11"/>
      <c r="E349" s="11"/>
      <c r="F349" s="9"/>
      <c r="G349" s="14"/>
      <c r="H349" s="57"/>
      <c r="I349" s="57"/>
      <c r="J349" s="57"/>
      <c r="K349" s="41"/>
      <c r="L349" s="58"/>
      <c r="M349" s="41"/>
      <c r="N349" s="42"/>
      <c r="O349" s="38"/>
    </row>
    <row r="350" spans="1:15" s="7" customFormat="1" ht="11.25" customHeight="1" x14ac:dyDescent="0.35">
      <c r="A350" s="10"/>
      <c r="B350" s="11"/>
      <c r="C350" s="12"/>
      <c r="D350" s="11"/>
      <c r="E350" s="11"/>
      <c r="F350" s="9"/>
      <c r="G350" s="14"/>
      <c r="H350" s="57"/>
      <c r="I350" s="57"/>
      <c r="J350" s="57"/>
      <c r="K350" s="41"/>
      <c r="L350" s="58"/>
      <c r="M350" s="41"/>
      <c r="N350" s="42"/>
      <c r="O350" s="38"/>
    </row>
    <row r="351" spans="1:15" s="7" customFormat="1" ht="11.25" customHeight="1" x14ac:dyDescent="0.35">
      <c r="A351" s="10"/>
      <c r="B351" s="11"/>
      <c r="C351" s="12"/>
      <c r="D351" s="11"/>
      <c r="E351" s="11"/>
      <c r="F351" s="9"/>
      <c r="G351" s="14"/>
      <c r="H351" s="57"/>
      <c r="I351" s="57"/>
      <c r="J351" s="57"/>
      <c r="K351" s="41"/>
      <c r="L351" s="58"/>
      <c r="M351" s="41"/>
      <c r="N351" s="42"/>
      <c r="O351" s="38"/>
    </row>
    <row r="352" spans="1:15" s="7" customFormat="1" ht="11.25" customHeight="1" x14ac:dyDescent="0.35">
      <c r="A352" s="10"/>
      <c r="B352" s="11"/>
      <c r="C352" s="12"/>
      <c r="D352" s="11"/>
      <c r="E352" s="11"/>
      <c r="F352" s="9"/>
      <c r="G352" s="14"/>
      <c r="H352" s="57"/>
      <c r="I352" s="57"/>
      <c r="J352" s="57"/>
      <c r="K352" s="41"/>
      <c r="L352" s="58"/>
      <c r="M352" s="41"/>
      <c r="N352" s="42"/>
      <c r="O352" s="38"/>
    </row>
    <row r="353" spans="1:15" s="7" customFormat="1" ht="11.25" customHeight="1" x14ac:dyDescent="0.35">
      <c r="A353" s="10"/>
      <c r="B353" s="11"/>
      <c r="C353" s="12"/>
      <c r="D353" s="11"/>
      <c r="E353" s="11"/>
      <c r="F353" s="9"/>
      <c r="G353" s="14"/>
      <c r="H353" s="57"/>
      <c r="I353" s="57"/>
      <c r="J353" s="57"/>
      <c r="K353" s="41"/>
      <c r="L353" s="58"/>
      <c r="M353" s="41"/>
      <c r="N353" s="42"/>
      <c r="O353" s="38"/>
    </row>
    <row r="354" spans="1:15" s="7" customFormat="1" ht="11.25" customHeight="1" x14ac:dyDescent="0.35">
      <c r="A354" s="10"/>
      <c r="B354" s="11"/>
      <c r="C354" s="12"/>
      <c r="D354" s="11"/>
      <c r="E354" s="11"/>
      <c r="F354" s="9"/>
      <c r="G354" s="14"/>
      <c r="H354" s="57"/>
      <c r="I354" s="57"/>
      <c r="J354" s="57"/>
      <c r="K354" s="41"/>
      <c r="L354" s="58"/>
      <c r="M354" s="41"/>
      <c r="N354" s="42"/>
      <c r="O354" s="38"/>
    </row>
    <row r="355" spans="1:15" s="7" customFormat="1" ht="11.25" customHeight="1" x14ac:dyDescent="0.35">
      <c r="A355" s="10"/>
      <c r="B355" s="11"/>
      <c r="C355" s="12"/>
      <c r="D355" s="11"/>
      <c r="E355" s="11"/>
      <c r="F355" s="9"/>
      <c r="G355" s="14"/>
      <c r="H355" s="57"/>
      <c r="I355" s="57"/>
      <c r="J355" s="57"/>
      <c r="K355" s="41"/>
      <c r="L355" s="58"/>
      <c r="M355" s="41"/>
      <c r="N355" s="42"/>
      <c r="O355" s="38"/>
    </row>
    <row r="356" spans="1:15" s="7" customFormat="1" ht="11.25" customHeight="1" x14ac:dyDescent="0.35">
      <c r="A356" s="10"/>
      <c r="B356" s="11"/>
      <c r="C356" s="12"/>
      <c r="D356" s="11"/>
      <c r="E356" s="11"/>
      <c r="F356" s="9"/>
      <c r="G356" s="14"/>
      <c r="H356" s="57"/>
      <c r="I356" s="57"/>
      <c r="J356" s="57"/>
      <c r="K356" s="41"/>
      <c r="L356" s="58"/>
      <c r="M356" s="41"/>
      <c r="N356" s="42"/>
      <c r="O356" s="38"/>
    </row>
    <row r="357" spans="1:15" s="7" customFormat="1" ht="11.25" customHeight="1" x14ac:dyDescent="0.35">
      <c r="A357" s="10"/>
      <c r="B357" s="11"/>
      <c r="C357" s="12"/>
      <c r="D357" s="11"/>
      <c r="E357" s="11"/>
      <c r="F357" s="9"/>
      <c r="G357" s="14"/>
      <c r="H357" s="57"/>
      <c r="I357" s="57"/>
      <c r="J357" s="57"/>
      <c r="K357" s="41"/>
      <c r="L357" s="58"/>
      <c r="M357" s="41"/>
      <c r="N357" s="42"/>
      <c r="O357" s="38"/>
    </row>
    <row r="358" spans="1:15" s="7" customFormat="1" ht="11.25" customHeight="1" x14ac:dyDescent="0.35">
      <c r="A358" s="10"/>
      <c r="B358" s="11"/>
      <c r="C358" s="12"/>
      <c r="D358" s="11"/>
      <c r="E358" s="11"/>
      <c r="F358" s="9"/>
      <c r="G358" s="14"/>
      <c r="H358" s="57"/>
      <c r="I358" s="57"/>
      <c r="J358" s="57"/>
      <c r="K358" s="41"/>
      <c r="L358" s="58"/>
      <c r="M358" s="41"/>
      <c r="N358" s="42"/>
      <c r="O358" s="38"/>
    </row>
    <row r="359" spans="1:15" s="7" customFormat="1" ht="11.25" customHeight="1" x14ac:dyDescent="0.35">
      <c r="A359" s="10"/>
      <c r="B359" s="11"/>
      <c r="C359" s="12"/>
      <c r="D359" s="11"/>
      <c r="E359" s="11"/>
      <c r="F359" s="9"/>
      <c r="G359" s="14"/>
      <c r="H359" s="57"/>
      <c r="I359" s="57"/>
      <c r="J359" s="57"/>
      <c r="K359" s="41"/>
      <c r="L359" s="58"/>
      <c r="M359" s="41"/>
      <c r="N359" s="42"/>
      <c r="O359" s="38"/>
    </row>
    <row r="360" spans="1:15" s="7" customFormat="1" ht="11.25" customHeight="1" x14ac:dyDescent="0.35">
      <c r="A360" s="10"/>
      <c r="B360" s="11"/>
      <c r="C360" s="12"/>
      <c r="D360" s="11"/>
      <c r="E360" s="11"/>
      <c r="F360" s="9"/>
      <c r="G360" s="14"/>
      <c r="H360" s="57"/>
      <c r="I360" s="57"/>
      <c r="J360" s="57"/>
      <c r="K360" s="41"/>
      <c r="L360" s="58"/>
      <c r="M360" s="41"/>
      <c r="N360" s="42"/>
      <c r="O360" s="38"/>
    </row>
    <row r="361" spans="1:15" s="7" customFormat="1" ht="11.25" customHeight="1" x14ac:dyDescent="0.35">
      <c r="A361" s="10"/>
      <c r="B361" s="11"/>
      <c r="C361" s="12"/>
      <c r="D361" s="11"/>
      <c r="E361" s="11"/>
      <c r="F361" s="9"/>
      <c r="G361" s="14"/>
      <c r="H361" s="57"/>
      <c r="I361" s="57"/>
      <c r="J361" s="57"/>
      <c r="K361" s="41"/>
      <c r="L361" s="58"/>
      <c r="M361" s="41"/>
      <c r="N361" s="42"/>
      <c r="O361" s="38"/>
    </row>
    <row r="362" spans="1:15" s="7" customFormat="1" ht="11.25" customHeight="1" x14ac:dyDescent="0.35">
      <c r="A362" s="10"/>
      <c r="B362" s="11"/>
      <c r="C362" s="12"/>
      <c r="D362" s="11"/>
      <c r="E362" s="11"/>
      <c r="F362" s="9"/>
      <c r="G362" s="14"/>
      <c r="H362" s="57"/>
      <c r="I362" s="57"/>
      <c r="J362" s="57"/>
      <c r="K362" s="41"/>
      <c r="L362" s="58"/>
      <c r="M362" s="41"/>
      <c r="N362" s="42"/>
      <c r="O362" s="38"/>
    </row>
    <row r="363" spans="1:15" s="7" customFormat="1" ht="11.25" customHeight="1" x14ac:dyDescent="0.35">
      <c r="A363" s="10"/>
      <c r="B363" s="11"/>
      <c r="C363" s="12"/>
      <c r="D363" s="11"/>
      <c r="E363" s="11"/>
      <c r="F363" s="9"/>
      <c r="G363" s="14"/>
      <c r="H363" s="57"/>
      <c r="I363" s="57"/>
      <c r="J363" s="57"/>
      <c r="K363" s="41"/>
      <c r="L363" s="58"/>
      <c r="M363" s="41"/>
      <c r="N363" s="42"/>
      <c r="O363" s="38"/>
    </row>
    <row r="364" spans="1:15" s="7" customFormat="1" ht="11.25" customHeight="1" x14ac:dyDescent="0.35">
      <c r="A364" s="10"/>
      <c r="B364" s="11"/>
      <c r="C364" s="12"/>
      <c r="D364" s="11"/>
      <c r="E364" s="11"/>
      <c r="F364" s="9"/>
      <c r="G364" s="14"/>
      <c r="H364" s="57"/>
      <c r="I364" s="57"/>
      <c r="J364" s="57"/>
      <c r="K364" s="41"/>
      <c r="L364" s="58"/>
      <c r="M364" s="41"/>
      <c r="N364" s="42"/>
      <c r="O364" s="38"/>
    </row>
    <row r="365" spans="1:15" s="7" customFormat="1" ht="11.25" customHeight="1" x14ac:dyDescent="0.35">
      <c r="A365" s="10"/>
      <c r="B365" s="11"/>
      <c r="C365" s="12"/>
      <c r="D365" s="11"/>
      <c r="E365" s="11"/>
      <c r="F365" s="9"/>
      <c r="G365" s="14"/>
      <c r="H365" s="57"/>
      <c r="I365" s="57"/>
      <c r="J365" s="57"/>
      <c r="K365" s="41"/>
      <c r="L365" s="58"/>
      <c r="M365" s="41"/>
      <c r="N365" s="42"/>
      <c r="O365" s="38"/>
    </row>
    <row r="366" spans="1:15" s="7" customFormat="1" ht="11.25" customHeight="1" x14ac:dyDescent="0.35">
      <c r="A366" s="10"/>
      <c r="B366" s="11"/>
      <c r="C366" s="12"/>
      <c r="D366" s="11"/>
      <c r="E366" s="11"/>
      <c r="F366" s="9"/>
      <c r="G366" s="14"/>
      <c r="H366" s="57"/>
      <c r="I366" s="57"/>
      <c r="J366" s="57"/>
      <c r="K366" s="41"/>
      <c r="L366" s="58"/>
      <c r="M366" s="41"/>
      <c r="N366" s="42"/>
      <c r="O366" s="38"/>
    </row>
    <row r="367" spans="1:15" s="7" customFormat="1" ht="11.25" customHeight="1" x14ac:dyDescent="0.35">
      <c r="A367" s="10"/>
      <c r="B367" s="11"/>
      <c r="C367" s="12"/>
      <c r="D367" s="11"/>
      <c r="E367" s="11"/>
      <c r="F367" s="9"/>
      <c r="G367" s="14"/>
      <c r="H367" s="57"/>
      <c r="I367" s="57"/>
      <c r="J367" s="57"/>
      <c r="K367" s="41"/>
      <c r="L367" s="58"/>
      <c r="M367" s="41"/>
      <c r="N367" s="42"/>
      <c r="O367" s="38"/>
    </row>
    <row r="368" spans="1:15" s="7" customFormat="1" ht="11.25" customHeight="1" x14ac:dyDescent="0.35">
      <c r="A368" s="10"/>
      <c r="B368" s="11"/>
      <c r="C368" s="12"/>
      <c r="D368" s="11"/>
      <c r="E368" s="11"/>
      <c r="F368" s="9"/>
      <c r="G368" s="14"/>
      <c r="H368" s="57"/>
      <c r="I368" s="57"/>
      <c r="J368" s="57"/>
      <c r="K368" s="41"/>
      <c r="L368" s="58"/>
      <c r="M368" s="41"/>
      <c r="N368" s="42"/>
      <c r="O368" s="38"/>
    </row>
    <row r="369" spans="1:15" s="7" customFormat="1" ht="11.25" customHeight="1" x14ac:dyDescent="0.35">
      <c r="A369" s="10"/>
      <c r="B369" s="11"/>
      <c r="C369" s="12"/>
      <c r="D369" s="11"/>
      <c r="E369" s="11"/>
      <c r="F369" s="9"/>
      <c r="G369" s="14"/>
      <c r="H369" s="57"/>
      <c r="I369" s="57"/>
      <c r="J369" s="57"/>
      <c r="K369" s="41"/>
      <c r="L369" s="58"/>
      <c r="M369" s="41"/>
      <c r="N369" s="42"/>
      <c r="O369" s="38"/>
    </row>
    <row r="370" spans="1:15" s="7" customFormat="1" ht="11.25" customHeight="1" x14ac:dyDescent="0.35">
      <c r="A370" s="10"/>
      <c r="B370" s="11"/>
      <c r="C370" s="12"/>
      <c r="D370" s="11"/>
      <c r="E370" s="11"/>
      <c r="F370" s="9"/>
      <c r="G370" s="14"/>
      <c r="H370" s="57"/>
      <c r="I370" s="57"/>
      <c r="J370" s="57"/>
      <c r="K370" s="41"/>
      <c r="L370" s="58"/>
      <c r="M370" s="41"/>
      <c r="N370" s="42"/>
      <c r="O370" s="38"/>
    </row>
    <row r="371" spans="1:15" s="7" customFormat="1" ht="11.25" customHeight="1" x14ac:dyDescent="0.35">
      <c r="A371" s="10"/>
      <c r="B371" s="11"/>
      <c r="C371" s="12"/>
      <c r="D371" s="11"/>
      <c r="E371" s="11"/>
      <c r="F371" s="9"/>
      <c r="G371" s="14"/>
      <c r="H371" s="57"/>
      <c r="I371" s="57"/>
      <c r="J371" s="57"/>
      <c r="K371" s="41"/>
      <c r="L371" s="58"/>
      <c r="M371" s="41"/>
      <c r="N371" s="42"/>
      <c r="O371" s="38"/>
    </row>
    <row r="372" spans="1:15" s="7" customFormat="1" ht="11.25" customHeight="1" x14ac:dyDescent="0.35">
      <c r="A372" s="10"/>
      <c r="B372" s="11"/>
      <c r="C372" s="12"/>
      <c r="D372" s="11"/>
      <c r="E372" s="11"/>
      <c r="F372" s="9"/>
      <c r="G372" s="14"/>
      <c r="H372" s="57"/>
      <c r="I372" s="57"/>
      <c r="J372" s="57"/>
      <c r="K372" s="41"/>
      <c r="L372" s="58"/>
      <c r="M372" s="41"/>
      <c r="N372" s="42"/>
      <c r="O372" s="38"/>
    </row>
    <row r="373" spans="1:15" s="7" customFormat="1" ht="11.25" customHeight="1" x14ac:dyDescent="0.35">
      <c r="A373" s="10"/>
      <c r="B373" s="11"/>
      <c r="C373" s="12"/>
      <c r="D373" s="11"/>
      <c r="E373" s="11"/>
      <c r="F373" s="9"/>
      <c r="G373" s="14"/>
      <c r="H373" s="57"/>
      <c r="I373" s="57"/>
      <c r="J373" s="57"/>
      <c r="K373" s="41"/>
      <c r="L373" s="58"/>
      <c r="M373" s="41"/>
      <c r="N373" s="42"/>
      <c r="O373" s="38"/>
    </row>
    <row r="374" spans="1:15" s="7" customFormat="1" ht="11.25" customHeight="1" x14ac:dyDescent="0.35">
      <c r="A374" s="10"/>
      <c r="B374" s="11"/>
      <c r="C374" s="12"/>
      <c r="D374" s="11"/>
      <c r="E374" s="11"/>
      <c r="F374" s="9"/>
      <c r="G374" s="14"/>
      <c r="H374" s="57"/>
      <c r="I374" s="57"/>
      <c r="J374" s="57"/>
      <c r="K374" s="41"/>
      <c r="L374" s="58"/>
      <c r="M374" s="41"/>
      <c r="N374" s="42"/>
      <c r="O374" s="38"/>
    </row>
    <row r="375" spans="1:15" s="7" customFormat="1" ht="11.25" customHeight="1" x14ac:dyDescent="0.35">
      <c r="A375" s="10"/>
      <c r="B375" s="11"/>
      <c r="C375" s="12"/>
      <c r="D375" s="11"/>
      <c r="E375" s="11"/>
      <c r="F375" s="9"/>
      <c r="G375" s="14"/>
      <c r="H375" s="57"/>
      <c r="I375" s="57"/>
      <c r="J375" s="57"/>
      <c r="K375" s="41"/>
      <c r="L375" s="58"/>
      <c r="M375" s="41"/>
      <c r="N375" s="42"/>
      <c r="O375" s="38"/>
    </row>
    <row r="376" spans="1:15" s="7" customFormat="1" ht="11.25" customHeight="1" x14ac:dyDescent="0.35">
      <c r="A376" s="10"/>
      <c r="B376" s="11"/>
      <c r="C376" s="12"/>
      <c r="D376" s="11"/>
      <c r="E376" s="11"/>
      <c r="F376" s="9"/>
      <c r="G376" s="14"/>
      <c r="H376" s="57"/>
      <c r="I376" s="57"/>
      <c r="J376" s="57"/>
      <c r="K376" s="41"/>
      <c r="L376" s="58"/>
      <c r="M376" s="41"/>
      <c r="N376" s="42"/>
      <c r="O376" s="38"/>
    </row>
    <row r="377" spans="1:15" s="7" customFormat="1" ht="11.25" customHeight="1" x14ac:dyDescent="0.35">
      <c r="A377" s="10"/>
      <c r="B377" s="11"/>
      <c r="C377" s="12"/>
      <c r="D377" s="11"/>
      <c r="E377" s="11"/>
      <c r="F377" s="9"/>
      <c r="G377" s="14"/>
      <c r="H377" s="57"/>
      <c r="I377" s="57"/>
      <c r="J377" s="57"/>
      <c r="K377" s="41"/>
      <c r="L377" s="58"/>
      <c r="M377" s="41"/>
      <c r="N377" s="42"/>
      <c r="O377" s="38"/>
    </row>
    <row r="378" spans="1:15" s="7" customFormat="1" ht="11.25" customHeight="1" x14ac:dyDescent="0.35">
      <c r="A378" s="10"/>
      <c r="B378" s="11"/>
      <c r="C378" s="12"/>
      <c r="D378" s="11"/>
      <c r="E378" s="11"/>
      <c r="F378" s="9"/>
      <c r="G378" s="14"/>
      <c r="H378" s="57"/>
      <c r="I378" s="57"/>
      <c r="J378" s="57"/>
      <c r="K378" s="41"/>
      <c r="L378" s="58"/>
      <c r="M378" s="41"/>
      <c r="N378" s="42"/>
      <c r="O378" s="38"/>
    </row>
    <row r="379" spans="1:15" s="7" customFormat="1" ht="11.25" customHeight="1" x14ac:dyDescent="0.35">
      <c r="A379" s="10"/>
      <c r="B379" s="11"/>
      <c r="C379" s="12"/>
      <c r="D379" s="11"/>
      <c r="E379" s="11"/>
      <c r="F379" s="9"/>
      <c r="G379" s="14"/>
      <c r="H379" s="57"/>
      <c r="I379" s="57"/>
      <c r="J379" s="57"/>
      <c r="K379" s="41"/>
      <c r="L379" s="58"/>
      <c r="M379" s="41"/>
      <c r="N379" s="42"/>
      <c r="O379" s="38"/>
    </row>
    <row r="380" spans="1:15" s="7" customFormat="1" ht="11.25" customHeight="1" x14ac:dyDescent="0.35">
      <c r="A380" s="10"/>
      <c r="B380" s="11"/>
      <c r="C380" s="12"/>
      <c r="D380" s="11"/>
      <c r="E380" s="11"/>
      <c r="F380" s="9"/>
      <c r="G380" s="14"/>
      <c r="H380" s="57"/>
      <c r="I380" s="57"/>
      <c r="J380" s="57"/>
      <c r="K380" s="41"/>
      <c r="L380" s="58"/>
      <c r="M380" s="41"/>
      <c r="N380" s="42"/>
      <c r="O380" s="38"/>
    </row>
    <row r="381" spans="1:15" s="7" customFormat="1" ht="11.25" customHeight="1" x14ac:dyDescent="0.35">
      <c r="A381" s="10"/>
      <c r="B381" s="11"/>
      <c r="C381" s="12"/>
      <c r="D381" s="11"/>
      <c r="E381" s="11"/>
      <c r="F381" s="9"/>
      <c r="G381" s="14"/>
      <c r="H381" s="57"/>
      <c r="I381" s="57"/>
      <c r="J381" s="57"/>
      <c r="K381" s="41"/>
      <c r="L381" s="58"/>
      <c r="M381" s="41"/>
      <c r="N381" s="42"/>
      <c r="O381" s="38"/>
    </row>
    <row r="382" spans="1:15" s="7" customFormat="1" ht="11.25" customHeight="1" x14ac:dyDescent="0.35">
      <c r="A382" s="10"/>
      <c r="B382" s="11"/>
      <c r="C382" s="12"/>
      <c r="D382" s="11"/>
      <c r="E382" s="11"/>
      <c r="F382" s="9"/>
      <c r="G382" s="14"/>
      <c r="H382" s="57"/>
      <c r="I382" s="57"/>
      <c r="J382" s="57"/>
      <c r="K382" s="41"/>
      <c r="L382" s="58"/>
      <c r="M382" s="41"/>
      <c r="N382" s="42"/>
      <c r="O382" s="38"/>
    </row>
    <row r="383" spans="1:15" s="7" customFormat="1" ht="11.25" customHeight="1" x14ac:dyDescent="0.35">
      <c r="A383" s="10"/>
      <c r="B383" s="11"/>
      <c r="C383" s="12"/>
      <c r="D383" s="11"/>
      <c r="E383" s="11"/>
      <c r="F383" s="9"/>
      <c r="G383" s="14"/>
      <c r="H383" s="57"/>
      <c r="I383" s="57"/>
      <c r="J383" s="57"/>
      <c r="K383" s="41"/>
      <c r="L383" s="58"/>
      <c r="M383" s="41"/>
      <c r="N383" s="42"/>
      <c r="O383" s="38"/>
    </row>
    <row r="384" spans="1:15" s="7" customFormat="1" ht="11.25" customHeight="1" x14ac:dyDescent="0.35">
      <c r="A384" s="10"/>
      <c r="B384" s="11"/>
      <c r="C384" s="12"/>
      <c r="D384" s="11"/>
      <c r="E384" s="11"/>
      <c r="F384" s="9"/>
      <c r="G384" s="14"/>
      <c r="H384" s="57"/>
      <c r="I384" s="57"/>
      <c r="J384" s="57"/>
      <c r="K384" s="41"/>
      <c r="L384" s="58"/>
      <c r="M384" s="41"/>
      <c r="N384" s="42"/>
      <c r="O384" s="38"/>
    </row>
    <row r="385" spans="1:15" s="7" customFormat="1" ht="11.25" customHeight="1" x14ac:dyDescent="0.35">
      <c r="A385" s="10"/>
      <c r="B385" s="11"/>
      <c r="C385" s="12"/>
      <c r="D385" s="11"/>
      <c r="E385" s="11"/>
      <c r="F385" s="9"/>
      <c r="G385" s="14"/>
      <c r="H385" s="57"/>
      <c r="I385" s="57"/>
      <c r="J385" s="57"/>
      <c r="K385" s="41"/>
      <c r="L385" s="58"/>
      <c r="M385" s="41"/>
      <c r="N385" s="42"/>
      <c r="O385" s="38"/>
    </row>
    <row r="386" spans="1:15" s="7" customFormat="1" ht="11.25" customHeight="1" x14ac:dyDescent="0.35">
      <c r="A386" s="10"/>
      <c r="B386" s="11"/>
      <c r="C386" s="12"/>
      <c r="D386" s="11"/>
      <c r="E386" s="11"/>
      <c r="F386" s="9"/>
      <c r="G386" s="14"/>
      <c r="H386" s="57"/>
      <c r="I386" s="57"/>
      <c r="J386" s="57"/>
      <c r="K386" s="41"/>
      <c r="L386" s="58"/>
      <c r="M386" s="41"/>
      <c r="N386" s="42"/>
      <c r="O386" s="38"/>
    </row>
    <row r="387" spans="1:15" s="7" customFormat="1" ht="11.25" customHeight="1" x14ac:dyDescent="0.35">
      <c r="A387" s="10"/>
      <c r="B387" s="11"/>
      <c r="C387" s="12"/>
      <c r="D387" s="11"/>
      <c r="E387" s="11"/>
      <c r="F387" s="9"/>
      <c r="G387" s="14"/>
      <c r="H387" s="57"/>
      <c r="I387" s="57"/>
      <c r="J387" s="57"/>
      <c r="K387" s="41"/>
      <c r="L387" s="58"/>
      <c r="M387" s="41"/>
      <c r="N387" s="42"/>
      <c r="O387" s="38"/>
    </row>
    <row r="388" spans="1:15" s="7" customFormat="1" ht="11.25" customHeight="1" x14ac:dyDescent="0.35">
      <c r="A388" s="10"/>
      <c r="B388" s="11"/>
      <c r="C388" s="12"/>
      <c r="D388" s="11"/>
      <c r="E388" s="11"/>
      <c r="F388" s="9"/>
      <c r="G388" s="14"/>
      <c r="H388" s="57"/>
      <c r="I388" s="57"/>
      <c r="J388" s="57"/>
      <c r="K388" s="41"/>
      <c r="L388" s="58"/>
      <c r="M388" s="41"/>
      <c r="N388" s="42"/>
      <c r="O388" s="38"/>
    </row>
    <row r="389" spans="1:15" s="7" customFormat="1" ht="11.25" customHeight="1" x14ac:dyDescent="0.35">
      <c r="A389" s="10"/>
      <c r="B389" s="11"/>
      <c r="C389" s="12"/>
      <c r="D389" s="11"/>
      <c r="E389" s="11"/>
      <c r="F389" s="9"/>
      <c r="G389" s="14"/>
      <c r="H389" s="57"/>
      <c r="I389" s="57"/>
      <c r="J389" s="57"/>
      <c r="K389" s="41"/>
      <c r="L389" s="58"/>
      <c r="M389" s="41"/>
      <c r="N389" s="42"/>
      <c r="O389" s="38"/>
    </row>
    <row r="390" spans="1:15" s="7" customFormat="1" ht="11.25" customHeight="1" x14ac:dyDescent="0.35">
      <c r="A390" s="10"/>
      <c r="B390" s="11"/>
      <c r="C390" s="12"/>
      <c r="D390" s="11"/>
      <c r="E390" s="11"/>
      <c r="F390" s="9"/>
      <c r="G390" s="14"/>
      <c r="H390" s="57"/>
      <c r="I390" s="57"/>
      <c r="J390" s="57"/>
      <c r="K390" s="41"/>
      <c r="L390" s="58"/>
      <c r="M390" s="41"/>
      <c r="N390" s="42"/>
      <c r="O390" s="38"/>
    </row>
    <row r="391" spans="1:15" s="7" customFormat="1" ht="11.25" customHeight="1" x14ac:dyDescent="0.35">
      <c r="A391" s="10"/>
      <c r="B391" s="11"/>
      <c r="C391" s="12"/>
      <c r="D391" s="11"/>
      <c r="E391" s="11"/>
      <c r="F391" s="9"/>
      <c r="G391" s="14"/>
      <c r="H391" s="57"/>
      <c r="I391" s="57"/>
      <c r="J391" s="57"/>
      <c r="K391" s="41"/>
      <c r="L391" s="58"/>
      <c r="M391" s="41"/>
      <c r="N391" s="42"/>
      <c r="O391" s="38"/>
    </row>
    <row r="392" spans="1:15" s="7" customFormat="1" ht="11.25" customHeight="1" x14ac:dyDescent="0.35">
      <c r="A392" s="10"/>
      <c r="B392" s="11"/>
      <c r="C392" s="12"/>
      <c r="D392" s="11"/>
      <c r="E392" s="11"/>
      <c r="F392" s="9"/>
      <c r="G392" s="14"/>
      <c r="H392" s="57"/>
      <c r="I392" s="57"/>
      <c r="J392" s="57"/>
      <c r="K392" s="41"/>
      <c r="L392" s="58"/>
      <c r="M392" s="41"/>
      <c r="N392" s="42"/>
      <c r="O392" s="38"/>
    </row>
    <row r="393" spans="1:15" s="7" customFormat="1" ht="11.25" customHeight="1" x14ac:dyDescent="0.35">
      <c r="A393" s="10"/>
      <c r="B393" s="11"/>
      <c r="C393" s="12"/>
      <c r="D393" s="11"/>
      <c r="E393" s="11"/>
      <c r="F393" s="9"/>
      <c r="G393" s="14"/>
      <c r="H393" s="57"/>
      <c r="I393" s="57"/>
      <c r="J393" s="57"/>
      <c r="K393" s="41"/>
      <c r="L393" s="58"/>
      <c r="M393" s="41"/>
      <c r="N393" s="42"/>
      <c r="O393" s="38"/>
    </row>
    <row r="394" spans="1:15" s="7" customFormat="1" ht="11.25" customHeight="1" x14ac:dyDescent="0.35">
      <c r="A394" s="10"/>
      <c r="B394" s="11"/>
      <c r="C394" s="12"/>
      <c r="D394" s="11"/>
      <c r="E394" s="11"/>
      <c r="F394" s="9"/>
      <c r="G394" s="14"/>
      <c r="H394" s="57"/>
      <c r="I394" s="57"/>
      <c r="J394" s="57"/>
      <c r="K394" s="41"/>
      <c r="L394" s="58"/>
      <c r="M394" s="41"/>
      <c r="N394" s="42"/>
      <c r="O394" s="38"/>
    </row>
    <row r="395" spans="1:15" s="7" customFormat="1" ht="11.25" customHeight="1" x14ac:dyDescent="0.35">
      <c r="A395" s="10"/>
      <c r="B395" s="11"/>
      <c r="C395" s="12"/>
      <c r="D395" s="11"/>
      <c r="E395" s="11"/>
      <c r="F395" s="9"/>
      <c r="G395" s="14"/>
      <c r="H395" s="57"/>
      <c r="I395" s="57"/>
      <c r="J395" s="57"/>
      <c r="K395" s="41"/>
      <c r="L395" s="58"/>
      <c r="M395" s="41"/>
      <c r="N395" s="42"/>
      <c r="O395" s="38"/>
    </row>
    <row r="396" spans="1:15" s="7" customFormat="1" ht="11.25" customHeight="1" x14ac:dyDescent="0.35">
      <c r="A396" s="10"/>
      <c r="B396" s="11"/>
      <c r="C396" s="12"/>
      <c r="D396" s="11"/>
      <c r="E396" s="11"/>
      <c r="F396" s="9"/>
      <c r="G396" s="14"/>
      <c r="H396" s="57"/>
      <c r="I396" s="57"/>
      <c r="J396" s="57"/>
      <c r="K396" s="41"/>
      <c r="L396" s="58"/>
      <c r="M396" s="41"/>
      <c r="N396" s="42"/>
      <c r="O396" s="38"/>
    </row>
    <row r="397" spans="1:15" s="7" customFormat="1" ht="11.25" customHeight="1" x14ac:dyDescent="0.35">
      <c r="A397" s="10"/>
      <c r="B397" s="11"/>
      <c r="C397" s="12"/>
      <c r="D397" s="11"/>
      <c r="E397" s="11"/>
      <c r="F397" s="9"/>
      <c r="G397" s="14"/>
      <c r="H397" s="57"/>
      <c r="I397" s="57"/>
      <c r="J397" s="57"/>
      <c r="K397" s="41"/>
      <c r="L397" s="58"/>
      <c r="M397" s="41"/>
      <c r="N397" s="42"/>
      <c r="O397" s="38"/>
    </row>
    <row r="398" spans="1:15" s="7" customFormat="1" ht="11.25" customHeight="1" x14ac:dyDescent="0.35">
      <c r="A398" s="10"/>
      <c r="B398" s="11"/>
      <c r="C398" s="12"/>
      <c r="D398" s="11"/>
      <c r="E398" s="11"/>
      <c r="F398" s="9"/>
      <c r="G398" s="14"/>
      <c r="H398" s="57"/>
      <c r="I398" s="57"/>
      <c r="J398" s="57"/>
      <c r="K398" s="41"/>
      <c r="L398" s="58"/>
      <c r="M398" s="41"/>
      <c r="N398" s="42"/>
      <c r="O398" s="38"/>
    </row>
    <row r="399" spans="1:15" s="7" customFormat="1" ht="11.25" customHeight="1" x14ac:dyDescent="0.35">
      <c r="A399" s="10"/>
      <c r="B399" s="11"/>
      <c r="C399" s="12"/>
      <c r="D399" s="11"/>
      <c r="E399" s="11"/>
      <c r="F399" s="9"/>
      <c r="G399" s="14"/>
      <c r="H399" s="57"/>
      <c r="I399" s="57"/>
      <c r="J399" s="57"/>
      <c r="K399" s="41"/>
      <c r="L399" s="58"/>
      <c r="M399" s="41"/>
      <c r="N399" s="42"/>
      <c r="O399" s="38"/>
    </row>
    <row r="400" spans="1:15" s="7" customFormat="1" ht="11.25" customHeight="1" x14ac:dyDescent="0.35">
      <c r="A400" s="10"/>
      <c r="B400" s="11"/>
      <c r="C400" s="12"/>
      <c r="D400" s="11"/>
      <c r="E400" s="11"/>
      <c r="F400" s="9"/>
      <c r="G400" s="14"/>
      <c r="H400" s="57"/>
      <c r="I400" s="57"/>
      <c r="J400" s="57"/>
      <c r="K400" s="41"/>
      <c r="L400" s="58"/>
      <c r="M400" s="41"/>
      <c r="N400" s="42"/>
      <c r="O400" s="38"/>
    </row>
    <row r="401" spans="1:15" s="7" customFormat="1" ht="11.25" customHeight="1" x14ac:dyDescent="0.35">
      <c r="A401" s="10"/>
      <c r="B401" s="11"/>
      <c r="C401" s="12"/>
      <c r="D401" s="11"/>
      <c r="E401" s="11"/>
      <c r="F401" s="9"/>
      <c r="G401" s="14"/>
      <c r="H401" s="57"/>
      <c r="I401" s="57"/>
      <c r="J401" s="57"/>
      <c r="K401" s="41"/>
      <c r="L401" s="58"/>
      <c r="M401" s="41"/>
      <c r="N401" s="42"/>
      <c r="O401" s="38"/>
    </row>
    <row r="402" spans="1:15" s="7" customFormat="1" ht="11.25" customHeight="1" x14ac:dyDescent="0.35">
      <c r="A402" s="10"/>
      <c r="B402" s="11"/>
      <c r="C402" s="12"/>
      <c r="D402" s="11"/>
      <c r="E402" s="11"/>
      <c r="F402" s="9"/>
      <c r="G402" s="14"/>
      <c r="H402" s="57"/>
      <c r="I402" s="57"/>
      <c r="J402" s="57"/>
      <c r="K402" s="41"/>
      <c r="L402" s="58"/>
      <c r="M402" s="41"/>
      <c r="N402" s="42"/>
      <c r="O402" s="38"/>
    </row>
    <row r="403" spans="1:15" s="7" customFormat="1" ht="11.25" customHeight="1" x14ac:dyDescent="0.35">
      <c r="A403" s="10"/>
      <c r="B403" s="11"/>
      <c r="C403" s="12"/>
      <c r="D403" s="11"/>
      <c r="E403" s="11"/>
      <c r="F403" s="9"/>
      <c r="G403" s="14"/>
      <c r="H403" s="57"/>
      <c r="I403" s="57"/>
      <c r="J403" s="57"/>
      <c r="K403" s="41"/>
      <c r="L403" s="58"/>
      <c r="M403" s="41"/>
      <c r="N403" s="42"/>
      <c r="O403" s="38"/>
    </row>
    <row r="404" spans="1:15" s="7" customFormat="1" ht="11.25" customHeight="1" x14ac:dyDescent="0.35">
      <c r="A404" s="10"/>
      <c r="B404" s="11"/>
      <c r="C404" s="12"/>
      <c r="D404" s="11"/>
      <c r="E404" s="11"/>
      <c r="F404" s="9"/>
      <c r="G404" s="14"/>
      <c r="H404" s="57"/>
      <c r="I404" s="57"/>
      <c r="J404" s="57"/>
      <c r="K404" s="41"/>
      <c r="L404" s="58"/>
      <c r="M404" s="41"/>
      <c r="N404" s="42"/>
      <c r="O404" s="38"/>
    </row>
    <row r="405" spans="1:15" s="7" customFormat="1" ht="11.25" customHeight="1" x14ac:dyDescent="0.35">
      <c r="A405" s="10"/>
      <c r="B405" s="11"/>
      <c r="C405" s="12"/>
      <c r="D405" s="11"/>
      <c r="E405" s="11"/>
      <c r="F405" s="9"/>
      <c r="G405" s="14"/>
      <c r="H405" s="57"/>
      <c r="I405" s="57"/>
      <c r="J405" s="57"/>
      <c r="K405" s="41"/>
      <c r="L405" s="58"/>
      <c r="M405" s="41"/>
      <c r="N405" s="42"/>
      <c r="O405" s="38"/>
    </row>
    <row r="406" spans="1:15" s="7" customFormat="1" ht="11.25" customHeight="1" x14ac:dyDescent="0.35">
      <c r="A406" s="10"/>
      <c r="B406" s="11"/>
      <c r="C406" s="12"/>
      <c r="D406" s="11"/>
      <c r="E406" s="11"/>
      <c r="F406" s="9"/>
      <c r="G406" s="14"/>
      <c r="H406" s="57"/>
      <c r="I406" s="57"/>
      <c r="J406" s="57"/>
      <c r="K406" s="41"/>
      <c r="L406" s="58"/>
      <c r="M406" s="41"/>
      <c r="N406" s="42"/>
      <c r="O406" s="38"/>
    </row>
    <row r="407" spans="1:15" s="7" customFormat="1" ht="11.25" customHeight="1" x14ac:dyDescent="0.35">
      <c r="A407" s="10"/>
      <c r="B407" s="11"/>
      <c r="C407" s="12"/>
      <c r="D407" s="11"/>
      <c r="E407" s="11"/>
      <c r="F407" s="9"/>
      <c r="G407" s="14"/>
      <c r="H407" s="57"/>
      <c r="I407" s="57"/>
      <c r="J407" s="57"/>
      <c r="K407" s="41"/>
      <c r="L407" s="58"/>
      <c r="M407" s="41"/>
      <c r="N407" s="42"/>
      <c r="O407" s="38"/>
    </row>
    <row r="408" spans="1:15" s="7" customFormat="1" ht="11.25" customHeight="1" x14ac:dyDescent="0.35">
      <c r="A408" s="10"/>
      <c r="B408" s="11"/>
      <c r="C408" s="12"/>
      <c r="D408" s="11"/>
      <c r="E408" s="11"/>
      <c r="F408" s="9"/>
      <c r="G408" s="14"/>
      <c r="H408" s="57"/>
      <c r="I408" s="57"/>
      <c r="J408" s="57"/>
      <c r="K408" s="41"/>
      <c r="L408" s="58"/>
      <c r="M408" s="41"/>
      <c r="N408" s="42"/>
      <c r="O408" s="38"/>
    </row>
    <row r="409" spans="1:15" s="7" customFormat="1" ht="11.25" customHeight="1" x14ac:dyDescent="0.35">
      <c r="A409" s="10"/>
      <c r="B409" s="11"/>
      <c r="C409" s="12"/>
      <c r="D409" s="11"/>
      <c r="E409" s="11"/>
      <c r="F409" s="9"/>
      <c r="G409" s="14"/>
      <c r="H409" s="57"/>
      <c r="I409" s="57"/>
      <c r="J409" s="57"/>
      <c r="K409" s="41"/>
      <c r="L409" s="58"/>
      <c r="M409" s="41"/>
      <c r="N409" s="42"/>
      <c r="O409" s="38"/>
    </row>
    <row r="410" spans="1:15" s="7" customFormat="1" ht="11.25" customHeight="1" x14ac:dyDescent="0.35">
      <c r="A410" s="10"/>
      <c r="B410" s="11"/>
      <c r="C410" s="12"/>
      <c r="D410" s="11"/>
      <c r="E410" s="11"/>
      <c r="F410" s="9"/>
      <c r="G410" s="14"/>
      <c r="H410" s="57"/>
      <c r="I410" s="57"/>
      <c r="J410" s="57"/>
      <c r="K410" s="41"/>
      <c r="L410" s="58"/>
      <c r="M410" s="41"/>
      <c r="N410" s="42"/>
      <c r="O410" s="38"/>
    </row>
    <row r="411" spans="1:15" s="7" customFormat="1" ht="11.25" customHeight="1" x14ac:dyDescent="0.35">
      <c r="A411" s="10"/>
      <c r="B411" s="11"/>
      <c r="C411" s="12"/>
      <c r="D411" s="11"/>
      <c r="E411" s="11"/>
      <c r="F411" s="9"/>
      <c r="G411" s="14"/>
      <c r="H411" s="57"/>
      <c r="I411" s="57"/>
      <c r="J411" s="57"/>
      <c r="K411" s="41"/>
      <c r="L411" s="58"/>
      <c r="M411" s="41"/>
      <c r="N411" s="42"/>
      <c r="O411" s="38"/>
    </row>
    <row r="412" spans="1:15" s="7" customFormat="1" ht="11.25" customHeight="1" x14ac:dyDescent="0.35">
      <c r="A412" s="10"/>
      <c r="B412" s="11"/>
      <c r="C412" s="12"/>
      <c r="D412" s="11"/>
      <c r="E412" s="11"/>
      <c r="F412" s="9"/>
      <c r="G412" s="14"/>
      <c r="H412" s="57"/>
      <c r="I412" s="57"/>
      <c r="J412" s="57"/>
      <c r="K412" s="41"/>
      <c r="L412" s="58"/>
      <c r="M412" s="41"/>
      <c r="N412" s="42"/>
      <c r="O412" s="38"/>
    </row>
    <row r="413" spans="1:15" s="7" customFormat="1" ht="11.25" customHeight="1" x14ac:dyDescent="0.35">
      <c r="A413" s="10"/>
      <c r="B413" s="11"/>
      <c r="C413" s="12"/>
      <c r="D413" s="11"/>
      <c r="E413" s="11"/>
      <c r="F413" s="9"/>
      <c r="G413" s="14"/>
      <c r="H413" s="57"/>
      <c r="I413" s="57"/>
      <c r="J413" s="57"/>
      <c r="K413" s="41"/>
      <c r="L413" s="58"/>
      <c r="M413" s="41"/>
      <c r="N413" s="42"/>
      <c r="O413" s="38"/>
    </row>
    <row r="414" spans="1:15" s="7" customFormat="1" ht="11.25" customHeight="1" x14ac:dyDescent="0.35">
      <c r="A414" s="10"/>
      <c r="B414" s="11"/>
      <c r="C414" s="12"/>
      <c r="D414" s="11"/>
      <c r="E414" s="11"/>
      <c r="F414" s="9"/>
      <c r="G414" s="14"/>
      <c r="H414" s="57"/>
      <c r="I414" s="57"/>
      <c r="J414" s="57"/>
      <c r="K414" s="41"/>
      <c r="L414" s="58"/>
      <c r="M414" s="41"/>
      <c r="N414" s="42"/>
      <c r="O414" s="38"/>
    </row>
    <row r="415" spans="1:15" s="7" customFormat="1" ht="11.25" customHeight="1" x14ac:dyDescent="0.35">
      <c r="A415" s="10"/>
      <c r="B415" s="11"/>
      <c r="C415" s="12"/>
      <c r="D415" s="11"/>
      <c r="E415" s="11"/>
      <c r="F415" s="9"/>
      <c r="G415" s="14"/>
      <c r="H415" s="57"/>
      <c r="I415" s="57"/>
      <c r="J415" s="57"/>
      <c r="K415" s="41"/>
      <c r="L415" s="58"/>
      <c r="M415" s="41"/>
      <c r="N415" s="42"/>
      <c r="O415" s="38"/>
    </row>
    <row r="416" spans="1:15" s="7" customFormat="1" ht="11.25" customHeight="1" x14ac:dyDescent="0.35">
      <c r="A416" s="10"/>
      <c r="B416" s="11"/>
      <c r="C416" s="12"/>
      <c r="D416" s="11"/>
      <c r="E416" s="11"/>
      <c r="F416" s="9"/>
      <c r="G416" s="14"/>
      <c r="H416" s="57"/>
      <c r="I416" s="57"/>
      <c r="J416" s="57"/>
      <c r="K416" s="41"/>
      <c r="L416" s="58"/>
      <c r="M416" s="41"/>
      <c r="N416" s="42"/>
      <c r="O416" s="38"/>
    </row>
    <row r="417" spans="1:15" s="7" customFormat="1" ht="11.25" customHeight="1" x14ac:dyDescent="0.35">
      <c r="A417" s="10"/>
      <c r="B417" s="11"/>
      <c r="C417" s="12"/>
      <c r="D417" s="11"/>
      <c r="E417" s="11"/>
      <c r="F417" s="9"/>
      <c r="G417" s="14"/>
      <c r="H417" s="57"/>
      <c r="I417" s="57"/>
      <c r="J417" s="57"/>
      <c r="K417" s="41"/>
      <c r="L417" s="58"/>
      <c r="M417" s="41"/>
      <c r="N417" s="42"/>
      <c r="O417" s="38"/>
    </row>
    <row r="418" spans="1:15" s="7" customFormat="1" ht="11.25" customHeight="1" x14ac:dyDescent="0.35">
      <c r="A418" s="10"/>
      <c r="B418" s="11"/>
      <c r="C418" s="12"/>
      <c r="D418" s="11"/>
      <c r="E418" s="11"/>
      <c r="F418" s="9"/>
      <c r="G418" s="14"/>
      <c r="H418" s="57"/>
      <c r="I418" s="57"/>
      <c r="J418" s="57"/>
      <c r="K418" s="41"/>
      <c r="L418" s="58"/>
      <c r="M418" s="41"/>
      <c r="N418" s="42"/>
      <c r="O418" s="38"/>
    </row>
    <row r="419" spans="1:15" s="7" customFormat="1" ht="11.25" customHeight="1" x14ac:dyDescent="0.35">
      <c r="A419" s="10"/>
      <c r="B419" s="11"/>
      <c r="C419" s="12"/>
      <c r="D419" s="11"/>
      <c r="E419" s="11"/>
      <c r="F419" s="9"/>
      <c r="G419" s="14"/>
      <c r="H419" s="57"/>
      <c r="I419" s="57"/>
      <c r="J419" s="57"/>
      <c r="K419" s="41"/>
      <c r="L419" s="58"/>
      <c r="M419" s="41"/>
      <c r="N419" s="42"/>
      <c r="O419" s="38"/>
    </row>
    <row r="420" spans="1:15" s="7" customFormat="1" ht="11.25" customHeight="1" x14ac:dyDescent="0.35">
      <c r="A420" s="10"/>
      <c r="B420" s="11"/>
      <c r="C420" s="12"/>
      <c r="D420" s="11"/>
      <c r="E420" s="11"/>
      <c r="F420" s="9"/>
      <c r="G420" s="14"/>
      <c r="H420" s="57"/>
      <c r="I420" s="57"/>
      <c r="J420" s="57"/>
      <c r="K420" s="41"/>
      <c r="L420" s="58"/>
      <c r="M420" s="41"/>
      <c r="N420" s="42"/>
      <c r="O420" s="38"/>
    </row>
    <row r="421" spans="1:15" s="7" customFormat="1" ht="11.25" customHeight="1" x14ac:dyDescent="0.35">
      <c r="A421" s="10"/>
      <c r="B421" s="11"/>
      <c r="C421" s="12"/>
      <c r="D421" s="11"/>
      <c r="E421" s="11"/>
      <c r="F421" s="9"/>
      <c r="G421" s="14"/>
      <c r="H421" s="57"/>
      <c r="I421" s="57"/>
      <c r="J421" s="57"/>
      <c r="K421" s="41"/>
      <c r="L421" s="58"/>
      <c r="M421" s="41"/>
      <c r="N421" s="42"/>
      <c r="O421" s="38"/>
    </row>
    <row r="422" spans="1:15" s="7" customFormat="1" ht="11.25" customHeight="1" x14ac:dyDescent="0.35">
      <c r="A422" s="10"/>
      <c r="B422" s="11"/>
      <c r="C422" s="12"/>
      <c r="D422" s="11"/>
      <c r="E422" s="11"/>
      <c r="F422" s="9"/>
      <c r="G422" s="14"/>
      <c r="H422" s="57"/>
      <c r="I422" s="57"/>
      <c r="J422" s="57"/>
      <c r="K422" s="41"/>
      <c r="L422" s="58"/>
      <c r="M422" s="41"/>
      <c r="N422" s="42"/>
      <c r="O422" s="38"/>
    </row>
    <row r="423" spans="1:15" s="7" customFormat="1" ht="11.25" customHeight="1" x14ac:dyDescent="0.35">
      <c r="A423" s="10"/>
      <c r="B423" s="11"/>
      <c r="C423" s="12"/>
      <c r="D423" s="11"/>
      <c r="E423" s="11"/>
      <c r="F423" s="9"/>
      <c r="G423" s="14"/>
      <c r="H423" s="57"/>
      <c r="I423" s="57"/>
      <c r="J423" s="57"/>
      <c r="K423" s="41"/>
      <c r="L423" s="58"/>
      <c r="M423" s="41"/>
      <c r="N423" s="42"/>
      <c r="O423" s="38"/>
    </row>
    <row r="424" spans="1:15" s="7" customFormat="1" ht="11.25" customHeight="1" x14ac:dyDescent="0.35">
      <c r="A424" s="10"/>
      <c r="B424" s="11"/>
      <c r="C424" s="12"/>
      <c r="D424" s="11"/>
      <c r="E424" s="11"/>
      <c r="F424" s="9"/>
      <c r="G424" s="14"/>
      <c r="H424" s="57"/>
      <c r="I424" s="57"/>
      <c r="J424" s="57"/>
      <c r="K424" s="41"/>
      <c r="L424" s="58"/>
      <c r="M424" s="41"/>
      <c r="N424" s="42"/>
      <c r="O424" s="38"/>
    </row>
    <row r="425" spans="1:15" s="7" customFormat="1" ht="11.25" customHeight="1" x14ac:dyDescent="0.35">
      <c r="A425" s="10"/>
      <c r="B425" s="11"/>
      <c r="C425" s="12"/>
      <c r="D425" s="11"/>
      <c r="E425" s="11"/>
      <c r="F425" s="9"/>
      <c r="G425" s="14"/>
      <c r="H425" s="57"/>
      <c r="I425" s="57"/>
      <c r="J425" s="57"/>
      <c r="K425" s="41"/>
      <c r="L425" s="58"/>
      <c r="M425" s="41"/>
      <c r="N425" s="42"/>
      <c r="O425" s="38"/>
    </row>
    <row r="426" spans="1:15" s="7" customFormat="1" ht="11.25" customHeight="1" x14ac:dyDescent="0.35">
      <c r="A426" s="10"/>
      <c r="B426" s="11"/>
      <c r="C426" s="12"/>
      <c r="D426" s="11"/>
      <c r="E426" s="11"/>
      <c r="F426" s="9"/>
      <c r="G426" s="14"/>
      <c r="H426" s="57"/>
      <c r="I426" s="57"/>
      <c r="J426" s="57"/>
      <c r="K426" s="41"/>
      <c r="L426" s="58"/>
      <c r="M426" s="41"/>
      <c r="N426" s="42"/>
      <c r="O426" s="38"/>
    </row>
    <row r="427" spans="1:15" s="7" customFormat="1" ht="11.25" customHeight="1" x14ac:dyDescent="0.35">
      <c r="A427" s="10"/>
      <c r="B427" s="11"/>
      <c r="C427" s="12"/>
      <c r="D427" s="11"/>
      <c r="E427" s="11"/>
      <c r="F427" s="9"/>
      <c r="G427" s="14"/>
      <c r="H427" s="57"/>
      <c r="I427" s="57"/>
      <c r="J427" s="57"/>
      <c r="K427" s="41"/>
      <c r="L427" s="58"/>
      <c r="M427" s="41"/>
      <c r="N427" s="42"/>
      <c r="O427" s="38"/>
    </row>
    <row r="428" spans="1:15" s="7" customFormat="1" ht="11.25" customHeight="1" x14ac:dyDescent="0.35">
      <c r="A428" s="10"/>
      <c r="B428" s="11"/>
      <c r="C428" s="12"/>
      <c r="D428" s="11"/>
      <c r="E428" s="11"/>
      <c r="F428" s="9"/>
      <c r="G428" s="14"/>
      <c r="H428" s="57"/>
      <c r="I428" s="57"/>
      <c r="J428" s="57"/>
      <c r="K428" s="41"/>
      <c r="L428" s="58"/>
      <c r="M428" s="41"/>
      <c r="N428" s="42"/>
      <c r="O428" s="38"/>
    </row>
    <row r="429" spans="1:15" s="7" customFormat="1" ht="11.25" customHeight="1" x14ac:dyDescent="0.35">
      <c r="A429" s="10"/>
      <c r="B429" s="11"/>
      <c r="C429" s="12"/>
      <c r="D429" s="11"/>
      <c r="E429" s="11"/>
      <c r="F429" s="9"/>
      <c r="G429" s="14"/>
      <c r="H429" s="57"/>
      <c r="I429" s="57"/>
      <c r="J429" s="57"/>
      <c r="K429" s="41"/>
      <c r="L429" s="58"/>
      <c r="M429" s="41"/>
      <c r="N429" s="42"/>
      <c r="O429" s="38"/>
    </row>
    <row r="430" spans="1:15" s="7" customFormat="1" ht="11.25" customHeight="1" x14ac:dyDescent="0.35">
      <c r="A430" s="10"/>
      <c r="B430" s="11"/>
      <c r="C430" s="12"/>
      <c r="D430" s="11"/>
      <c r="E430" s="11"/>
      <c r="F430" s="9"/>
      <c r="G430" s="14"/>
      <c r="H430" s="57"/>
      <c r="I430" s="57"/>
      <c r="J430" s="57"/>
      <c r="K430" s="41"/>
      <c r="L430" s="58"/>
      <c r="M430" s="41"/>
      <c r="N430" s="42"/>
      <c r="O430" s="38"/>
    </row>
    <row r="431" spans="1:15" s="7" customFormat="1" ht="11.25" customHeight="1" x14ac:dyDescent="0.35">
      <c r="A431" s="10"/>
      <c r="B431" s="11"/>
      <c r="C431" s="12"/>
      <c r="D431" s="11"/>
      <c r="E431" s="11"/>
      <c r="F431" s="9"/>
      <c r="G431" s="14"/>
      <c r="H431" s="57"/>
      <c r="I431" s="57"/>
      <c r="J431" s="57"/>
      <c r="K431" s="41"/>
      <c r="L431" s="58"/>
      <c r="M431" s="41"/>
      <c r="N431" s="42"/>
      <c r="O431" s="38"/>
    </row>
    <row r="432" spans="1:15" s="7" customFormat="1" ht="11.25" customHeight="1" x14ac:dyDescent="0.35">
      <c r="A432" s="10"/>
      <c r="B432" s="11"/>
      <c r="C432" s="12"/>
      <c r="D432" s="11"/>
      <c r="E432" s="11"/>
      <c r="F432" s="9"/>
      <c r="G432" s="14"/>
      <c r="H432" s="57"/>
      <c r="I432" s="57"/>
      <c r="J432" s="57"/>
      <c r="K432" s="41"/>
      <c r="L432" s="58"/>
      <c r="M432" s="41"/>
      <c r="N432" s="42"/>
      <c r="O432" s="38"/>
    </row>
    <row r="433" spans="1:15" s="7" customFormat="1" ht="11.25" customHeight="1" x14ac:dyDescent="0.35">
      <c r="A433" s="10"/>
      <c r="B433" s="11"/>
      <c r="C433" s="12"/>
      <c r="D433" s="11"/>
      <c r="E433" s="11"/>
      <c r="F433" s="9"/>
      <c r="G433" s="14"/>
      <c r="H433" s="57"/>
      <c r="I433" s="57"/>
      <c r="J433" s="57"/>
      <c r="K433" s="41"/>
      <c r="L433" s="58"/>
      <c r="M433" s="41"/>
      <c r="N433" s="42"/>
      <c r="O433" s="38"/>
    </row>
    <row r="434" spans="1:15" s="7" customFormat="1" ht="11.25" customHeight="1" x14ac:dyDescent="0.35">
      <c r="A434" s="10"/>
      <c r="B434" s="11"/>
      <c r="C434" s="12"/>
      <c r="D434" s="11"/>
      <c r="E434" s="11"/>
      <c r="F434" s="9"/>
      <c r="G434" s="14"/>
      <c r="H434" s="57"/>
      <c r="I434" s="57"/>
      <c r="J434" s="57"/>
      <c r="K434" s="41"/>
      <c r="L434" s="58"/>
      <c r="M434" s="41"/>
      <c r="N434" s="42"/>
      <c r="O434" s="38"/>
    </row>
    <row r="435" spans="1:15" s="7" customFormat="1" ht="11.25" customHeight="1" x14ac:dyDescent="0.35">
      <c r="A435" s="10"/>
      <c r="B435" s="11"/>
      <c r="C435" s="12"/>
      <c r="D435" s="11"/>
      <c r="E435" s="11"/>
      <c r="F435" s="9"/>
      <c r="G435" s="14"/>
      <c r="H435" s="57"/>
      <c r="I435" s="57"/>
      <c r="J435" s="57"/>
      <c r="K435" s="41"/>
      <c r="L435" s="58"/>
      <c r="M435" s="41"/>
      <c r="N435" s="42"/>
      <c r="O435" s="38"/>
    </row>
    <row r="436" spans="1:15" s="7" customFormat="1" ht="11.25" customHeight="1" x14ac:dyDescent="0.35">
      <c r="A436" s="10"/>
      <c r="B436" s="11"/>
      <c r="C436" s="12"/>
      <c r="D436" s="11"/>
      <c r="E436" s="11"/>
      <c r="F436" s="9"/>
      <c r="G436" s="14"/>
      <c r="H436" s="57"/>
      <c r="I436" s="57"/>
      <c r="J436" s="57"/>
      <c r="K436" s="41"/>
      <c r="L436" s="58"/>
      <c r="M436" s="41"/>
      <c r="N436" s="42"/>
      <c r="O436" s="38"/>
    </row>
    <row r="437" spans="1:15" s="7" customFormat="1" ht="11.25" customHeight="1" x14ac:dyDescent="0.35">
      <c r="A437" s="10"/>
      <c r="B437" s="11"/>
      <c r="C437" s="12"/>
      <c r="D437" s="11"/>
      <c r="E437" s="11"/>
      <c r="F437" s="9"/>
      <c r="G437" s="14"/>
      <c r="H437" s="57"/>
      <c r="I437" s="57"/>
      <c r="J437" s="57"/>
      <c r="K437" s="41"/>
      <c r="L437" s="58"/>
      <c r="M437" s="41"/>
      <c r="N437" s="42"/>
      <c r="O437" s="38"/>
    </row>
    <row r="438" spans="1:15" s="7" customFormat="1" ht="11.25" customHeight="1" x14ac:dyDescent="0.35">
      <c r="A438" s="10"/>
      <c r="B438" s="11"/>
      <c r="C438" s="12"/>
      <c r="D438" s="11"/>
      <c r="E438" s="11"/>
      <c r="F438" s="9"/>
      <c r="G438" s="14"/>
      <c r="H438" s="57"/>
      <c r="I438" s="57"/>
      <c r="J438" s="57"/>
      <c r="K438" s="41"/>
      <c r="L438" s="58"/>
      <c r="M438" s="41"/>
      <c r="N438" s="42"/>
      <c r="O438" s="38"/>
    </row>
    <row r="439" spans="1:15" s="7" customFormat="1" ht="11.25" customHeight="1" x14ac:dyDescent="0.35">
      <c r="A439" s="10"/>
      <c r="B439" s="11"/>
      <c r="C439" s="12"/>
      <c r="D439" s="11"/>
      <c r="E439" s="11"/>
      <c r="F439" s="9"/>
      <c r="G439" s="14"/>
      <c r="H439" s="57"/>
      <c r="I439" s="57"/>
      <c r="J439" s="57"/>
      <c r="K439" s="41"/>
      <c r="L439" s="58"/>
      <c r="M439" s="41"/>
      <c r="N439" s="42"/>
      <c r="O439" s="38"/>
    </row>
    <row r="440" spans="1:15" s="7" customFormat="1" ht="11.25" customHeight="1" x14ac:dyDescent="0.35">
      <c r="A440" s="10"/>
      <c r="B440" s="11"/>
      <c r="C440" s="12"/>
      <c r="D440" s="11"/>
      <c r="E440" s="11"/>
      <c r="F440" s="9"/>
      <c r="G440" s="14"/>
      <c r="H440" s="57"/>
      <c r="I440" s="57"/>
      <c r="J440" s="57"/>
      <c r="K440" s="41"/>
      <c r="L440" s="58"/>
      <c r="M440" s="41"/>
      <c r="N440" s="42"/>
      <c r="O440" s="38"/>
    </row>
    <row r="441" spans="1:15" s="7" customFormat="1" ht="11.25" customHeight="1" x14ac:dyDescent="0.35">
      <c r="A441" s="10"/>
      <c r="B441" s="11"/>
      <c r="C441" s="12"/>
      <c r="D441" s="11"/>
      <c r="E441" s="11"/>
      <c r="F441" s="9"/>
      <c r="G441" s="14"/>
      <c r="H441" s="57"/>
      <c r="I441" s="57"/>
      <c r="J441" s="57"/>
      <c r="K441" s="41"/>
      <c r="L441" s="58"/>
      <c r="M441" s="41"/>
      <c r="N441" s="42"/>
      <c r="O441" s="38"/>
    </row>
    <row r="442" spans="1:15" s="7" customFormat="1" ht="11.25" customHeight="1" x14ac:dyDescent="0.35">
      <c r="A442" s="10"/>
      <c r="B442" s="11"/>
      <c r="C442" s="12"/>
      <c r="D442" s="11"/>
      <c r="E442" s="11"/>
      <c r="F442" s="9"/>
      <c r="G442" s="14"/>
      <c r="H442" s="57"/>
      <c r="I442" s="57"/>
      <c r="J442" s="57"/>
      <c r="K442" s="41"/>
      <c r="L442" s="58"/>
      <c r="M442" s="41"/>
      <c r="N442" s="42"/>
      <c r="O442" s="38"/>
    </row>
    <row r="443" spans="1:15" s="7" customFormat="1" ht="11.25" customHeight="1" x14ac:dyDescent="0.35">
      <c r="A443" s="10"/>
      <c r="B443" s="11"/>
      <c r="C443" s="12"/>
      <c r="D443" s="11"/>
      <c r="E443" s="11"/>
      <c r="F443" s="9"/>
      <c r="G443" s="14"/>
      <c r="H443" s="57"/>
      <c r="I443" s="57"/>
      <c r="J443" s="57"/>
      <c r="K443" s="41"/>
      <c r="L443" s="58"/>
      <c r="M443" s="41"/>
      <c r="N443" s="42"/>
      <c r="O443" s="38"/>
    </row>
    <row r="444" spans="1:15" s="7" customFormat="1" ht="11.25" customHeight="1" x14ac:dyDescent="0.35">
      <c r="A444" s="10"/>
      <c r="B444" s="11"/>
      <c r="C444" s="12"/>
      <c r="D444" s="11"/>
      <c r="E444" s="11"/>
      <c r="F444" s="9"/>
      <c r="G444" s="14"/>
      <c r="H444" s="57"/>
      <c r="I444" s="57"/>
      <c r="J444" s="57"/>
      <c r="K444" s="41"/>
      <c r="L444" s="58"/>
      <c r="M444" s="41"/>
      <c r="N444" s="42"/>
      <c r="O444" s="38"/>
    </row>
    <row r="445" spans="1:15" s="7" customFormat="1" ht="11.25" customHeight="1" x14ac:dyDescent="0.35">
      <c r="A445" s="10"/>
      <c r="B445" s="11"/>
      <c r="C445" s="12"/>
      <c r="D445" s="11"/>
      <c r="E445" s="11"/>
      <c r="F445" s="9"/>
      <c r="G445" s="14"/>
      <c r="H445" s="57"/>
      <c r="I445" s="57"/>
      <c r="J445" s="57"/>
      <c r="K445" s="41"/>
      <c r="L445" s="58"/>
      <c r="M445" s="41"/>
      <c r="N445" s="42"/>
      <c r="O445" s="38"/>
    </row>
    <row r="446" spans="1:15" s="7" customFormat="1" ht="11.25" customHeight="1" x14ac:dyDescent="0.35">
      <c r="A446" s="10"/>
      <c r="B446" s="11"/>
      <c r="C446" s="12"/>
      <c r="D446" s="11"/>
      <c r="E446" s="11"/>
      <c r="F446" s="9"/>
      <c r="G446" s="14"/>
      <c r="H446" s="57"/>
      <c r="I446" s="57"/>
      <c r="J446" s="57"/>
      <c r="K446" s="41"/>
      <c r="L446" s="58"/>
      <c r="M446" s="41"/>
      <c r="N446" s="42"/>
      <c r="O446" s="38"/>
    </row>
    <row r="447" spans="1:15" s="7" customFormat="1" ht="11.25" customHeight="1" x14ac:dyDescent="0.35">
      <c r="A447" s="10"/>
      <c r="B447" s="11"/>
      <c r="C447" s="12"/>
      <c r="D447" s="11"/>
      <c r="E447" s="11"/>
      <c r="F447" s="9"/>
      <c r="G447" s="14"/>
      <c r="H447" s="57"/>
      <c r="I447" s="57"/>
      <c r="J447" s="57"/>
      <c r="K447" s="41"/>
      <c r="L447" s="58"/>
      <c r="M447" s="41"/>
      <c r="N447" s="42"/>
      <c r="O447" s="38"/>
    </row>
    <row r="448" spans="1:15" s="7" customFormat="1" ht="11.25" customHeight="1" x14ac:dyDescent="0.35">
      <c r="A448" s="10"/>
      <c r="B448" s="11"/>
      <c r="C448" s="12"/>
      <c r="D448" s="11"/>
      <c r="E448" s="11"/>
      <c r="F448" s="9"/>
      <c r="G448" s="14"/>
      <c r="H448" s="57"/>
      <c r="I448" s="57"/>
      <c r="J448" s="57"/>
      <c r="K448" s="41"/>
      <c r="L448" s="58"/>
      <c r="M448" s="41"/>
      <c r="N448" s="42"/>
      <c r="O448" s="38"/>
    </row>
    <row r="449" spans="1:15" s="7" customFormat="1" ht="11.25" customHeight="1" x14ac:dyDescent="0.35">
      <c r="A449" s="10"/>
      <c r="B449" s="11"/>
      <c r="C449" s="12"/>
      <c r="D449" s="11"/>
      <c r="E449" s="11"/>
      <c r="F449" s="9"/>
      <c r="G449" s="14"/>
      <c r="H449" s="57"/>
      <c r="I449" s="57"/>
      <c r="J449" s="57"/>
      <c r="K449" s="41"/>
      <c r="L449" s="58"/>
      <c r="M449" s="41"/>
      <c r="N449" s="42"/>
      <c r="O449" s="38"/>
    </row>
    <row r="450" spans="1:15" s="7" customFormat="1" ht="11.25" customHeight="1" x14ac:dyDescent="0.35">
      <c r="A450" s="10"/>
      <c r="B450" s="11"/>
      <c r="C450" s="12"/>
      <c r="D450" s="11"/>
      <c r="E450" s="11"/>
      <c r="F450" s="9"/>
      <c r="G450" s="14"/>
      <c r="H450" s="57"/>
      <c r="I450" s="57"/>
      <c r="J450" s="57"/>
      <c r="K450" s="41"/>
      <c r="L450" s="58"/>
      <c r="M450" s="41"/>
      <c r="N450" s="42"/>
      <c r="O450" s="38"/>
    </row>
    <row r="451" spans="1:15" s="7" customFormat="1" ht="11.25" customHeight="1" x14ac:dyDescent="0.35">
      <c r="A451" s="10"/>
      <c r="B451" s="11"/>
      <c r="C451" s="12"/>
      <c r="D451" s="11"/>
      <c r="E451" s="11"/>
      <c r="F451" s="9"/>
      <c r="G451" s="14"/>
      <c r="H451" s="57"/>
      <c r="I451" s="57"/>
      <c r="J451" s="57"/>
      <c r="K451" s="41"/>
      <c r="L451" s="58"/>
      <c r="M451" s="41"/>
      <c r="N451" s="42"/>
      <c r="O451" s="38"/>
    </row>
    <row r="452" spans="1:15" s="7" customFormat="1" ht="11.25" customHeight="1" x14ac:dyDescent="0.35">
      <c r="A452" s="10"/>
      <c r="B452" s="11"/>
      <c r="C452" s="12"/>
      <c r="D452" s="11"/>
      <c r="E452" s="11"/>
      <c r="F452" s="9"/>
      <c r="G452" s="14"/>
      <c r="H452" s="57"/>
      <c r="I452" s="57"/>
      <c r="J452" s="57"/>
      <c r="K452" s="41"/>
      <c r="L452" s="58"/>
      <c r="M452" s="41"/>
      <c r="N452" s="42"/>
      <c r="O452" s="38"/>
    </row>
    <row r="453" spans="1:15" s="7" customFormat="1" ht="11.25" customHeight="1" x14ac:dyDescent="0.35">
      <c r="A453" s="10"/>
      <c r="B453" s="11"/>
      <c r="C453" s="12"/>
      <c r="D453" s="11"/>
      <c r="E453" s="11"/>
      <c r="F453" s="9"/>
      <c r="G453" s="14"/>
      <c r="H453" s="57"/>
      <c r="I453" s="57"/>
      <c r="J453" s="57"/>
      <c r="K453" s="41"/>
      <c r="L453" s="58"/>
      <c r="M453" s="41"/>
      <c r="N453" s="42"/>
      <c r="O453" s="38"/>
    </row>
    <row r="454" spans="1:15" s="7" customFormat="1" ht="11.25" customHeight="1" x14ac:dyDescent="0.35">
      <c r="A454" s="10"/>
      <c r="B454" s="11"/>
      <c r="C454" s="12"/>
      <c r="D454" s="11"/>
      <c r="E454" s="11"/>
      <c r="F454" s="9"/>
      <c r="G454" s="14"/>
      <c r="H454" s="57"/>
      <c r="I454" s="57"/>
      <c r="J454" s="57"/>
      <c r="K454" s="41"/>
      <c r="L454" s="58"/>
      <c r="M454" s="41"/>
      <c r="N454" s="42"/>
      <c r="O454" s="38"/>
    </row>
    <row r="455" spans="1:15" s="7" customFormat="1" ht="11.25" customHeight="1" x14ac:dyDescent="0.35">
      <c r="A455" s="10"/>
      <c r="B455" s="11"/>
      <c r="C455" s="12"/>
      <c r="D455" s="11"/>
      <c r="E455" s="11"/>
      <c r="F455" s="9"/>
      <c r="G455" s="14"/>
      <c r="H455" s="57"/>
      <c r="I455" s="57"/>
      <c r="J455" s="57"/>
      <c r="K455" s="41"/>
      <c r="L455" s="58"/>
      <c r="M455" s="41"/>
      <c r="N455" s="42"/>
      <c r="O455" s="38"/>
    </row>
    <row r="456" spans="1:15" s="7" customFormat="1" ht="11.25" customHeight="1" x14ac:dyDescent="0.35">
      <c r="A456" s="10"/>
      <c r="B456" s="11"/>
      <c r="C456" s="12"/>
      <c r="D456" s="11"/>
      <c r="E456" s="11"/>
      <c r="F456" s="9"/>
      <c r="G456" s="14"/>
      <c r="H456" s="57"/>
      <c r="I456" s="57"/>
      <c r="J456" s="57"/>
      <c r="K456" s="41"/>
      <c r="L456" s="58"/>
      <c r="M456" s="41"/>
      <c r="N456" s="42"/>
      <c r="O456" s="38"/>
    </row>
    <row r="457" spans="1:15" s="7" customFormat="1" ht="11.25" customHeight="1" x14ac:dyDescent="0.35">
      <c r="A457" s="10"/>
      <c r="B457" s="11"/>
      <c r="C457" s="12"/>
      <c r="D457" s="11"/>
      <c r="E457" s="11"/>
      <c r="F457" s="9"/>
      <c r="G457" s="14"/>
      <c r="H457" s="57"/>
      <c r="I457" s="57"/>
      <c r="J457" s="57"/>
      <c r="K457" s="41"/>
      <c r="L457" s="58"/>
      <c r="M457" s="41"/>
      <c r="N457" s="42"/>
      <c r="O457" s="38"/>
    </row>
    <row r="458" spans="1:15" s="7" customFormat="1" ht="11.25" customHeight="1" x14ac:dyDescent="0.35">
      <c r="A458" s="10"/>
      <c r="B458" s="11"/>
      <c r="C458" s="12"/>
      <c r="D458" s="11"/>
      <c r="E458" s="11"/>
      <c r="F458" s="9"/>
      <c r="G458" s="14"/>
      <c r="H458" s="57"/>
      <c r="I458" s="57"/>
      <c r="J458" s="57"/>
      <c r="K458" s="41"/>
      <c r="L458" s="58"/>
      <c r="M458" s="41"/>
      <c r="N458" s="42"/>
      <c r="O458" s="38"/>
    </row>
    <row r="459" spans="1:15" s="7" customFormat="1" ht="14.15" customHeight="1" x14ac:dyDescent="0.35">
      <c r="A459" s="10"/>
      <c r="B459" s="11"/>
      <c r="C459" s="12"/>
      <c r="D459" s="11"/>
      <c r="E459" s="11"/>
      <c r="F459" s="9"/>
      <c r="G459" s="14"/>
      <c r="H459" s="57"/>
      <c r="I459" s="57"/>
      <c r="J459" s="57"/>
      <c r="K459" s="41"/>
      <c r="L459" s="58"/>
      <c r="M459" s="41"/>
      <c r="N459" s="42"/>
      <c r="O459" s="38"/>
    </row>
    <row r="460" spans="1:15" s="7" customFormat="1" ht="14.15" customHeight="1" x14ac:dyDescent="0.35">
      <c r="A460" s="10"/>
      <c r="B460" s="11"/>
      <c r="C460" s="12"/>
      <c r="D460" s="11"/>
      <c r="E460" s="11"/>
      <c r="F460" s="9"/>
      <c r="G460" s="14"/>
      <c r="H460" s="57"/>
      <c r="I460" s="57"/>
      <c r="J460" s="57"/>
      <c r="K460" s="41"/>
      <c r="L460" s="58"/>
      <c r="M460" s="41"/>
      <c r="N460" s="42"/>
      <c r="O460" s="38"/>
    </row>
    <row r="461" spans="1:15" s="7" customFormat="1" ht="14.15" customHeight="1" x14ac:dyDescent="0.35">
      <c r="A461" s="10"/>
      <c r="B461" s="11"/>
      <c r="C461" s="12"/>
      <c r="D461" s="11"/>
      <c r="E461" s="11"/>
      <c r="F461" s="9"/>
      <c r="G461" s="14"/>
      <c r="H461" s="57"/>
      <c r="I461" s="57"/>
      <c r="J461" s="57"/>
      <c r="K461" s="41"/>
      <c r="L461" s="58"/>
      <c r="M461" s="41"/>
      <c r="N461" s="42"/>
      <c r="O461" s="38"/>
    </row>
    <row r="462" spans="1:15" s="7" customFormat="1" ht="14.15" customHeight="1" x14ac:dyDescent="0.35">
      <c r="A462" s="10"/>
      <c r="B462" s="11"/>
      <c r="C462" s="12"/>
      <c r="D462" s="11"/>
      <c r="E462" s="11"/>
      <c r="F462" s="9"/>
      <c r="G462" s="14"/>
      <c r="H462" s="57"/>
      <c r="I462" s="57"/>
      <c r="J462" s="57"/>
      <c r="K462" s="41"/>
      <c r="L462" s="58"/>
      <c r="M462" s="41"/>
      <c r="N462" s="42"/>
      <c r="O462" s="38"/>
    </row>
    <row r="463" spans="1:15" s="7" customFormat="1" ht="14.15" customHeight="1" x14ac:dyDescent="0.35">
      <c r="A463" s="10"/>
      <c r="B463" s="11"/>
      <c r="C463" s="12"/>
      <c r="D463" s="11"/>
      <c r="E463" s="11"/>
      <c r="F463" s="9"/>
      <c r="G463" s="14"/>
      <c r="H463" s="57"/>
      <c r="I463" s="57"/>
      <c r="J463" s="57"/>
      <c r="K463" s="41"/>
      <c r="L463" s="58"/>
      <c r="M463" s="41"/>
      <c r="N463" s="42"/>
      <c r="O463" s="38"/>
    </row>
    <row r="464" spans="1:15" s="7" customFormat="1" ht="14.15" customHeight="1" x14ac:dyDescent="0.35">
      <c r="A464" s="10"/>
      <c r="B464" s="11"/>
      <c r="C464" s="12"/>
      <c r="D464" s="11"/>
      <c r="E464" s="11"/>
      <c r="F464" s="9"/>
      <c r="G464" s="14"/>
      <c r="H464" s="57"/>
      <c r="I464" s="57"/>
      <c r="J464" s="57"/>
      <c r="K464" s="41"/>
      <c r="L464" s="58"/>
      <c r="M464" s="41"/>
      <c r="N464" s="42"/>
      <c r="O464" s="38"/>
    </row>
    <row r="465" spans="1:15" s="7" customFormat="1" ht="14.15" customHeight="1" x14ac:dyDescent="0.35">
      <c r="A465" s="10"/>
      <c r="B465" s="11"/>
      <c r="C465" s="12"/>
      <c r="D465" s="11"/>
      <c r="E465" s="11"/>
      <c r="F465" s="9"/>
      <c r="G465" s="14"/>
      <c r="H465" s="57"/>
      <c r="I465" s="57"/>
      <c r="J465" s="57"/>
      <c r="K465" s="41"/>
      <c r="L465" s="58"/>
      <c r="M465" s="41"/>
      <c r="N465" s="42"/>
      <c r="O465" s="38"/>
    </row>
    <row r="466" spans="1:15" s="7" customFormat="1" ht="14.15" customHeight="1" x14ac:dyDescent="0.35">
      <c r="A466" s="10"/>
      <c r="B466" s="11"/>
      <c r="C466" s="12"/>
      <c r="D466" s="11"/>
      <c r="E466" s="11"/>
      <c r="F466" s="9"/>
      <c r="G466" s="14"/>
      <c r="H466" s="57"/>
      <c r="I466" s="57"/>
      <c r="J466" s="57"/>
      <c r="K466" s="41"/>
      <c r="L466" s="58"/>
      <c r="M466" s="41"/>
      <c r="N466" s="42"/>
      <c r="O466" s="38"/>
    </row>
  </sheetData>
  <mergeCells count="8">
    <mergeCell ref="A1:N1"/>
    <mergeCell ref="A95:N95"/>
    <mergeCell ref="G94:N94"/>
    <mergeCell ref="A2:E2"/>
    <mergeCell ref="H2:K2"/>
    <mergeCell ref="L2:M2"/>
    <mergeCell ref="H3:J3"/>
    <mergeCell ref="A92:N92"/>
  </mergeCells>
  <phoneticPr fontId="28" type="noConversion"/>
  <pageMargins left="0.70866141732283472" right="0.70866141732283472" top="0.78740157480314965" bottom="0.78740157480314965" header="0.31496062992125984" footer="0.31496062992125984"/>
  <pageSetup paperSize="9" scale="75" fitToHeight="0" orientation="landscape" r:id="rId1"/>
  <headerFooter>
    <oddHeader>&amp;LBau- und Sperrzeitenkatalog</oddHeader>
    <oddFooter>&amp;L&amp;F /
&amp;A&amp;C&amp;P / &amp;N&amp;RRev-Index: 2.0
Gültig ab: 01.05.2024</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87ABD7F8D67F8A47B6E267D2E7732DFA" ma:contentTypeVersion="18" ma:contentTypeDescription="Ein neues Dokument erstellen." ma:contentTypeScope="" ma:versionID="9623c425367e4ba370612a93589a4a7c">
  <xsd:schema xmlns:xsd="http://www.w3.org/2001/XMLSchema" xmlns:xs="http://www.w3.org/2001/XMLSchema" xmlns:p="http://schemas.microsoft.com/office/2006/metadata/properties" xmlns:ns2="d198ea74-30aa-4536-94fc-207415cee56b" xmlns:ns3="10a8417e-9eb6-4595-acfa-9a7bf9b1d412" targetNamespace="http://schemas.microsoft.com/office/2006/metadata/properties" ma:root="true" ma:fieldsID="706caa7b06ed4099fff3f9dd89ee9c0c" ns2:_="" ns3:_="">
    <xsd:import namespace="d198ea74-30aa-4536-94fc-207415cee56b"/>
    <xsd:import namespace="10a8417e-9eb6-4595-acfa-9a7bf9b1d41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98ea74-30aa-4536-94fc-207415cee5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f80f6d38-43b1-4def-ac06-3ce7426a3aa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a8417e-9eb6-4595-acfa-9a7bf9b1d412" elementFormDefault="qualified">
    <xsd:import namespace="http://schemas.microsoft.com/office/2006/documentManagement/types"/>
    <xsd:import namespace="http://schemas.microsoft.com/office/infopath/2007/PartnerControls"/>
    <xsd:element name="SharedWithUsers" ma:index="16"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74b36fde-02a2-4acb-8597-11d6fa6c8d63}" ma:internalName="TaxCatchAll" ma:showField="CatchAllData" ma:web="10a8417e-9eb6-4595-acfa-9a7bf9b1d4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198ea74-30aa-4536-94fc-207415cee56b">
      <Terms xmlns="http://schemas.microsoft.com/office/infopath/2007/PartnerControls"/>
    </lcf76f155ced4ddcb4097134ff3c332f>
    <TaxCatchAll xmlns="10a8417e-9eb6-4595-acfa-9a7bf9b1d412" xsi:nil="true"/>
  </documentManagement>
</p:properties>
</file>

<file path=customXml/itemProps1.xml><?xml version="1.0" encoding="utf-8"?>
<ds:datastoreItem xmlns:ds="http://schemas.openxmlformats.org/officeDocument/2006/customXml" ds:itemID="{18985250-C271-422E-A269-3ADB0525A0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98ea74-30aa-4536-94fc-207415cee56b"/>
    <ds:schemaRef ds:uri="10a8417e-9eb6-4595-acfa-9a7bf9b1d4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2F17369-02FC-48D7-9830-CF4AFA2473E3}">
  <ds:schemaRefs>
    <ds:schemaRef ds:uri="http://schemas.microsoft.com/sharepoint/v3/contenttype/forms"/>
  </ds:schemaRefs>
</ds:datastoreItem>
</file>

<file path=customXml/itemProps3.xml><?xml version="1.0" encoding="utf-8"?>
<ds:datastoreItem xmlns:ds="http://schemas.openxmlformats.org/officeDocument/2006/customXml" ds:itemID="{4AB2A54B-5A88-4765-97F4-40054334BB3F}">
  <ds:schemaRefs>
    <ds:schemaRef ds:uri="http://purl.org/dc/elements/1.1/"/>
    <ds:schemaRef ds:uri="http://purl.org/dc/terms/"/>
    <ds:schemaRef ds:uri="http://schemas.openxmlformats.org/package/2006/metadata/core-properties"/>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6b8f6b2b-b6b5-40f0-bf13-662b6f8e4eea"/>
    <ds:schemaRef ds:uri="d6c4b237-cdd4-4de6-9a85-a4a6c214547d"/>
    <ds:schemaRef ds:uri="http://purl.org/dc/dcmitype/"/>
    <ds:schemaRef ds:uri="d198ea74-30aa-4536-94fc-207415cee56b"/>
    <ds:schemaRef ds:uri="10a8417e-9eb6-4595-acfa-9a7bf9b1d41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22</vt:i4>
      </vt:variant>
    </vt:vector>
  </HeadingPairs>
  <TitlesOfParts>
    <vt:vector size="32" baseType="lpstr">
      <vt:lpstr>Inh-V</vt:lpstr>
      <vt:lpstr>0. Einheiten_Abkürzung</vt:lpstr>
      <vt:lpstr>1. Bahnkörper-Tiefbau</vt:lpstr>
      <vt:lpstr>2 Fahrbahn-Oberbau_Feste Fahr</vt:lpstr>
      <vt:lpstr>3. Überführungen</vt:lpstr>
      <vt:lpstr>4. Sonstiger Ing.-Bau</vt:lpstr>
      <vt:lpstr>5. Personenverkehrsanlagen</vt:lpstr>
      <vt:lpstr>6. Oberleitung</vt:lpstr>
      <vt:lpstr>7. Leit- und Sicherungstechnik</vt:lpstr>
      <vt:lpstr>8. Sonstiges</vt:lpstr>
      <vt:lpstr>'Inh-V'!_Toc62806384</vt:lpstr>
      <vt:lpstr>'Inh-V'!_Toc62806385</vt:lpstr>
      <vt:lpstr>'Inh-V'!_Toc62806386</vt:lpstr>
      <vt:lpstr>'Inh-V'!_Toc62806387</vt:lpstr>
      <vt:lpstr>'Inh-V'!_Toc62806389</vt:lpstr>
      <vt:lpstr>'Inh-V'!_Toc62806390</vt:lpstr>
      <vt:lpstr>'1. Bahnkörper-Tiefbau'!Druckbereich</vt:lpstr>
      <vt:lpstr>'2 Fahrbahn-Oberbau_Feste Fahr'!Druckbereich</vt:lpstr>
      <vt:lpstr>'3. Überführungen'!Druckbereich</vt:lpstr>
      <vt:lpstr>'4. Sonstiger Ing.-Bau'!Druckbereich</vt:lpstr>
      <vt:lpstr>'5. Personenverkehrsanlagen'!Druckbereich</vt:lpstr>
      <vt:lpstr>'6. Oberleitung'!Druckbereich</vt:lpstr>
      <vt:lpstr>'7. Leit- und Sicherungstechnik'!Druckbereich</vt:lpstr>
      <vt:lpstr>'8. Sonstiges'!Druckbereich</vt:lpstr>
      <vt:lpstr>'1. Bahnkörper-Tiefbau'!Drucktitel</vt:lpstr>
      <vt:lpstr>'2 Fahrbahn-Oberbau_Feste Fahr'!Drucktitel</vt:lpstr>
      <vt:lpstr>'3. Überführungen'!Drucktitel</vt:lpstr>
      <vt:lpstr>'4. Sonstiger Ing.-Bau'!Drucktitel</vt:lpstr>
      <vt:lpstr>'5. Personenverkehrsanlagen'!Drucktitel</vt:lpstr>
      <vt:lpstr>'6. Oberleitung'!Drucktitel</vt:lpstr>
      <vt:lpstr>'7. Leit- und Sicherungstechnik'!Drucktitel</vt:lpstr>
      <vt:lpstr>'8. Sonstiges'!Drucktitel</vt:lpstr>
    </vt:vector>
  </TitlesOfParts>
  <Company>Deutsche Bahn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Mauch, Sandra</dc:creator>
  <cp:lastModifiedBy>Sven Wroblewski</cp:lastModifiedBy>
  <cp:lastPrinted>2024-04-11T07:36:21Z</cp:lastPrinted>
  <dcterms:created xsi:type="dcterms:W3CDTF">2013-11-01T09:14:16Z</dcterms:created>
  <dcterms:modified xsi:type="dcterms:W3CDTF">2024-04-29T15:24:45Z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0x01010087ABD7F8D67F8A47B6E267D2E7732DFA</vt:lpwstr>
  </property>
  <property fmtid="{D5CDD505-2E9C-101B-9397-08002B2CF9AE}" pid="3" name="MediaServiceImageTags">
    <vt:lpwstr/>
  </property>
</Properties>
</file>